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PPlKARCHIV\PMN\25-26\"/>
    </mc:Choice>
  </mc:AlternateContent>
  <xr:revisionPtr revIDLastSave="0" documentId="8_{0ADDC27D-F0E4-417B-88FD-093F110EB5FA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T6 - Újezd" sheetId="1" r:id="rId1"/>
    <sheet name="T6 - Holýšov" sheetId="2" r:id="rId2"/>
  </sheets>
  <externalReferences>
    <externalReference r:id="rId3"/>
    <externalReference r:id="rId4"/>
  </externalReferences>
  <definedNames>
    <definedName name="NT" localSheetId="1">[1]Data!$B$8</definedName>
    <definedName name="NT" localSheetId="0">[2]Data!$B$8</definedName>
    <definedName name="NT">[1]Data!$B$8</definedName>
    <definedName name="NZ" localSheetId="1">[1]Data!$C$8</definedName>
    <definedName name="NZ" localSheetId="0">[2]Data!$C$8</definedName>
    <definedName name="NZ">[1]Data!$C$8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5" i="2" l="1"/>
  <c r="I64" i="2"/>
  <c r="I63" i="2"/>
  <c r="I62" i="2"/>
  <c r="I61" i="2"/>
  <c r="I60" i="2"/>
  <c r="I59" i="2"/>
  <c r="I58" i="2"/>
  <c r="I57" i="2"/>
  <c r="G56" i="2"/>
  <c r="F56" i="2"/>
  <c r="I56" i="2" s="1"/>
  <c r="I54" i="2"/>
  <c r="I53" i="2"/>
  <c r="I52" i="2"/>
  <c r="I51" i="2"/>
  <c r="I50" i="2"/>
  <c r="I49" i="2"/>
  <c r="I48" i="2"/>
  <c r="G47" i="2"/>
  <c r="F47" i="2"/>
  <c r="I47" i="2" s="1"/>
  <c r="G46" i="2"/>
  <c r="F46" i="2"/>
  <c r="I46" i="2" s="1"/>
  <c r="G45" i="2"/>
  <c r="F45" i="2"/>
  <c r="I45" i="2" s="1"/>
  <c r="G44" i="2"/>
  <c r="F44" i="2"/>
  <c r="I44" i="2" s="1"/>
  <c r="I43" i="2"/>
  <c r="G43" i="2"/>
  <c r="F43" i="2"/>
  <c r="I42" i="2"/>
  <c r="G42" i="2"/>
  <c r="F42" i="2"/>
  <c r="G41" i="2"/>
  <c r="F41" i="2"/>
  <c r="I41" i="2" s="1"/>
  <c r="G40" i="2"/>
  <c r="F40" i="2"/>
  <c r="I40" i="2" s="1"/>
  <c r="G39" i="2"/>
  <c r="F39" i="2"/>
  <c r="I39" i="2" s="1"/>
  <c r="I38" i="2"/>
  <c r="G38" i="2"/>
  <c r="F38" i="2"/>
  <c r="I36" i="2"/>
  <c r="I35" i="2"/>
  <c r="I34" i="2"/>
  <c r="I33" i="2"/>
  <c r="I32" i="2"/>
  <c r="I31" i="2"/>
  <c r="I30" i="2"/>
  <c r="I29" i="2"/>
  <c r="I28" i="2"/>
  <c r="I27" i="2"/>
  <c r="I26" i="2"/>
  <c r="I25" i="2"/>
  <c r="G24" i="2"/>
  <c r="I24" i="2" s="1"/>
  <c r="F24" i="2"/>
  <c r="G23" i="2"/>
  <c r="I23" i="2" s="1"/>
  <c r="F23" i="2"/>
  <c r="G22" i="2"/>
  <c r="F22" i="2"/>
  <c r="I22" i="2" s="1"/>
  <c r="I20" i="2"/>
  <c r="I19" i="2"/>
  <c r="I18" i="2"/>
  <c r="I17" i="2"/>
  <c r="I16" i="2"/>
  <c r="I15" i="2"/>
  <c r="I14" i="2"/>
  <c r="I13" i="2"/>
  <c r="I12" i="2"/>
  <c r="I11" i="2"/>
  <c r="I10" i="2"/>
  <c r="G10" i="2"/>
  <c r="F10" i="2"/>
  <c r="G9" i="2"/>
  <c r="F9" i="2"/>
  <c r="I9" i="2" s="1"/>
  <c r="G8" i="2"/>
  <c r="F8" i="2"/>
  <c r="I8" i="2" s="1"/>
  <c r="G7" i="2"/>
  <c r="F7" i="2"/>
  <c r="I7" i="2" s="1"/>
  <c r="G6" i="2"/>
  <c r="F6" i="2"/>
  <c r="I6" i="2" s="1"/>
  <c r="P63" i="1"/>
  <c r="O63" i="1"/>
  <c r="N63" i="1"/>
  <c r="M63" i="1"/>
  <c r="I63" i="1"/>
  <c r="P62" i="1"/>
  <c r="O62" i="1"/>
  <c r="N62" i="1"/>
  <c r="M62" i="1"/>
  <c r="I62" i="1"/>
  <c r="P61" i="1"/>
  <c r="O61" i="1"/>
  <c r="N61" i="1"/>
  <c r="M61" i="1"/>
  <c r="I61" i="1"/>
  <c r="P60" i="1"/>
  <c r="O60" i="1"/>
  <c r="N60" i="1"/>
  <c r="M60" i="1"/>
  <c r="I60" i="1"/>
  <c r="P59" i="1"/>
  <c r="O59" i="1"/>
  <c r="N59" i="1"/>
  <c r="M59" i="1"/>
  <c r="I59" i="1"/>
  <c r="P58" i="1"/>
  <c r="O58" i="1"/>
  <c r="N58" i="1"/>
  <c r="M58" i="1"/>
  <c r="I58" i="1"/>
  <c r="P57" i="1"/>
  <c r="O57" i="1"/>
  <c r="N57" i="1"/>
  <c r="M57" i="1"/>
  <c r="I57" i="1"/>
  <c r="P56" i="1"/>
  <c r="O56" i="1"/>
  <c r="N56" i="1"/>
  <c r="M56" i="1"/>
  <c r="I56" i="1"/>
  <c r="P54" i="1"/>
  <c r="O54" i="1"/>
  <c r="N54" i="1"/>
  <c r="M54" i="1"/>
  <c r="I54" i="1"/>
  <c r="P55" i="1"/>
  <c r="O55" i="1"/>
  <c r="N55" i="1"/>
  <c r="M55" i="1"/>
  <c r="I55" i="1"/>
  <c r="P52" i="1"/>
  <c r="O52" i="1"/>
  <c r="N52" i="1"/>
  <c r="M52" i="1"/>
  <c r="I52" i="1"/>
  <c r="P51" i="1"/>
  <c r="O51" i="1"/>
  <c r="N51" i="1"/>
  <c r="M51" i="1"/>
  <c r="I51" i="1"/>
  <c r="P50" i="1"/>
  <c r="O50" i="1"/>
  <c r="N50" i="1"/>
  <c r="M50" i="1"/>
  <c r="I50" i="1"/>
  <c r="P49" i="1"/>
  <c r="O49" i="1"/>
  <c r="N49" i="1"/>
  <c r="M49" i="1"/>
  <c r="I49" i="1"/>
  <c r="P48" i="1"/>
  <c r="O48" i="1"/>
  <c r="N48" i="1"/>
  <c r="M48" i="1"/>
  <c r="I48" i="1"/>
  <c r="P47" i="1"/>
  <c r="O47" i="1"/>
  <c r="N47" i="1"/>
  <c r="M47" i="1"/>
  <c r="I47" i="1"/>
  <c r="P46" i="1"/>
  <c r="O46" i="1"/>
  <c r="N46" i="1"/>
  <c r="M46" i="1"/>
  <c r="I46" i="1"/>
  <c r="P45" i="1"/>
  <c r="O45" i="1"/>
  <c r="N45" i="1"/>
  <c r="M45" i="1"/>
  <c r="I45" i="1"/>
  <c r="P44" i="1"/>
  <c r="O44" i="1"/>
  <c r="N44" i="1"/>
  <c r="M44" i="1"/>
  <c r="I44" i="1"/>
  <c r="P43" i="1"/>
  <c r="O43" i="1"/>
  <c r="N43" i="1"/>
  <c r="M43" i="1"/>
  <c r="I43" i="1"/>
  <c r="P42" i="1"/>
  <c r="O42" i="1"/>
  <c r="N42" i="1"/>
  <c r="M42" i="1"/>
  <c r="I42" i="1"/>
  <c r="P39" i="1"/>
  <c r="O39" i="1"/>
  <c r="N39" i="1"/>
  <c r="M39" i="1"/>
  <c r="I39" i="1"/>
  <c r="P38" i="1"/>
  <c r="O38" i="1"/>
  <c r="N38" i="1"/>
  <c r="M38" i="1"/>
  <c r="I38" i="1"/>
  <c r="P41" i="1"/>
  <c r="O41" i="1"/>
  <c r="N41" i="1"/>
  <c r="Q41" i="1" s="1"/>
  <c r="M41" i="1"/>
  <c r="I41" i="1"/>
  <c r="P40" i="1"/>
  <c r="O40" i="1"/>
  <c r="N40" i="1"/>
  <c r="M40" i="1"/>
  <c r="I40" i="1"/>
  <c r="P36" i="1"/>
  <c r="O36" i="1"/>
  <c r="N36" i="1"/>
  <c r="M36" i="1"/>
  <c r="I36" i="1"/>
  <c r="P35" i="1"/>
  <c r="O35" i="1"/>
  <c r="N35" i="1"/>
  <c r="M35" i="1"/>
  <c r="I35" i="1"/>
  <c r="P34" i="1"/>
  <c r="O34" i="1"/>
  <c r="N34" i="1"/>
  <c r="M34" i="1"/>
  <c r="I34" i="1"/>
  <c r="P33" i="1"/>
  <c r="O33" i="1"/>
  <c r="N33" i="1"/>
  <c r="M33" i="1"/>
  <c r="I33" i="1"/>
  <c r="P32" i="1"/>
  <c r="O32" i="1"/>
  <c r="N32" i="1"/>
  <c r="M32" i="1"/>
  <c r="I32" i="1"/>
  <c r="P31" i="1"/>
  <c r="O31" i="1"/>
  <c r="N31" i="1"/>
  <c r="M31" i="1"/>
  <c r="I31" i="1"/>
  <c r="P30" i="1"/>
  <c r="O30" i="1"/>
  <c r="N30" i="1"/>
  <c r="M30" i="1"/>
  <c r="I30" i="1"/>
  <c r="P29" i="1"/>
  <c r="O29" i="1"/>
  <c r="N29" i="1"/>
  <c r="M29" i="1"/>
  <c r="I29" i="1"/>
  <c r="P28" i="1"/>
  <c r="O28" i="1"/>
  <c r="N28" i="1"/>
  <c r="M28" i="1"/>
  <c r="I28" i="1"/>
  <c r="P27" i="1"/>
  <c r="O27" i="1"/>
  <c r="N27" i="1"/>
  <c r="M27" i="1"/>
  <c r="I27" i="1"/>
  <c r="P26" i="1"/>
  <c r="O26" i="1"/>
  <c r="N26" i="1"/>
  <c r="M26" i="1"/>
  <c r="I26" i="1"/>
  <c r="P24" i="1"/>
  <c r="O24" i="1"/>
  <c r="N24" i="1"/>
  <c r="M24" i="1"/>
  <c r="I24" i="1"/>
  <c r="P22" i="1"/>
  <c r="O22" i="1"/>
  <c r="N22" i="1"/>
  <c r="M22" i="1"/>
  <c r="I22" i="1"/>
  <c r="P23" i="1"/>
  <c r="O23" i="1"/>
  <c r="N23" i="1"/>
  <c r="M23" i="1"/>
  <c r="I23" i="1"/>
  <c r="P25" i="1"/>
  <c r="O25" i="1"/>
  <c r="N25" i="1"/>
  <c r="Q25" i="1" s="1"/>
  <c r="M25" i="1"/>
  <c r="I25" i="1"/>
  <c r="N10" i="1"/>
  <c r="O10" i="1"/>
  <c r="P10" i="1"/>
  <c r="N8" i="1"/>
  <c r="O8" i="1"/>
  <c r="P8" i="1"/>
  <c r="N7" i="1"/>
  <c r="O7" i="1"/>
  <c r="P7" i="1"/>
  <c r="N9" i="1"/>
  <c r="O9" i="1"/>
  <c r="P9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I10" i="1"/>
  <c r="M10" i="1"/>
  <c r="I8" i="1"/>
  <c r="M8" i="1"/>
  <c r="I7" i="1"/>
  <c r="M7" i="1"/>
  <c r="I9" i="1"/>
  <c r="M9" i="1"/>
  <c r="I11" i="1"/>
  <c r="M11" i="1"/>
  <c r="I12" i="1"/>
  <c r="M12" i="1"/>
  <c r="I13" i="1"/>
  <c r="M13" i="1"/>
  <c r="I14" i="1"/>
  <c r="M14" i="1"/>
  <c r="I15" i="1"/>
  <c r="M15" i="1"/>
  <c r="I16" i="1"/>
  <c r="M16" i="1"/>
  <c r="I17" i="1"/>
  <c r="M17" i="1"/>
  <c r="I18" i="1"/>
  <c r="M18" i="1"/>
  <c r="I19" i="1"/>
  <c r="M19" i="1"/>
  <c r="I20" i="1"/>
  <c r="M20" i="1"/>
  <c r="P6" i="1"/>
  <c r="O6" i="1"/>
  <c r="N6" i="1"/>
  <c r="M6" i="1"/>
  <c r="I6" i="1"/>
  <c r="Q63" i="1"/>
  <c r="Q62" i="1"/>
  <c r="Q61" i="1"/>
  <c r="Q60" i="1"/>
  <c r="Q59" i="1"/>
  <c r="Q58" i="1"/>
  <c r="Q57" i="1"/>
  <c r="Q56" i="1"/>
  <c r="Q54" i="1"/>
  <c r="Q52" i="1"/>
  <c r="Q51" i="1"/>
  <c r="Q50" i="1"/>
  <c r="Q49" i="1"/>
  <c r="Q48" i="1"/>
  <c r="Q47" i="1"/>
  <c r="Q46" i="1"/>
  <c r="Q45" i="1"/>
  <c r="Q44" i="1"/>
  <c r="Q43" i="1"/>
  <c r="Q42" i="1"/>
  <c r="Q36" i="1"/>
  <c r="Q35" i="1"/>
  <c r="Q34" i="1"/>
  <c r="Q33" i="1"/>
  <c r="Q32" i="1"/>
  <c r="Q31" i="1"/>
  <c r="Q30" i="1"/>
  <c r="Q29" i="1"/>
  <c r="Q28" i="1"/>
  <c r="Q27" i="1"/>
  <c r="Q26" i="1"/>
  <c r="Q20" i="1"/>
  <c r="Q19" i="1"/>
  <c r="Q18" i="1"/>
  <c r="Q17" i="1"/>
  <c r="Q16" i="1"/>
  <c r="Q15" i="1"/>
  <c r="Q14" i="1"/>
  <c r="Q13" i="1"/>
  <c r="Q12" i="1"/>
  <c r="Q11" i="1"/>
  <c r="Q55" i="1" l="1"/>
  <c r="Q40" i="1"/>
  <c r="Q8" i="1"/>
  <c r="Q10" i="1"/>
  <c r="Q39" i="1"/>
  <c r="Q38" i="1"/>
  <c r="Q22" i="1"/>
  <c r="Q24" i="1"/>
  <c r="Q23" i="1"/>
  <c r="Q6" i="1"/>
  <c r="Q7" i="1"/>
  <c r="Q9" i="1"/>
</calcChain>
</file>

<file path=xl/sharedStrings.xml><?xml version="1.0" encoding="utf-8"?>
<sst xmlns="http://schemas.openxmlformats.org/spreadsheetml/2006/main" count="258" uniqueCount="83">
  <si>
    <t>Poř.</t>
  </si>
  <si>
    <t>Příjmení a jméno</t>
  </si>
  <si>
    <t>Oddíl</t>
  </si>
  <si>
    <t>kategorie</t>
  </si>
  <si>
    <t>reg. č.</t>
  </si>
  <si>
    <t>plné</t>
  </si>
  <si>
    <t>dorážka</t>
  </si>
  <si>
    <t>chyby</t>
  </si>
  <si>
    <t>celkem</t>
  </si>
  <si>
    <t>starší žáci</t>
  </si>
  <si>
    <t>1.</t>
  </si>
  <si>
    <t>h.st.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</si>
  <si>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</si>
  <si>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</si>
  <si>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</si>
  <si>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</si>
  <si>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</si>
  <si>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</si>
  <si>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</si>
  <si>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</si>
  <si>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</si>
  <si>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</si>
  <si>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</si>
  <si>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</si>
  <si>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</si>
  <si>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</si>
  <si>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starší žákyně</t>
  </si>
  <si>
    <t>mladší žáci</t>
  </si>
  <si>
    <t>h.ml.</t>
  </si>
  <si>
    <t>mladší žákyně</t>
  </si>
  <si>
    <t>Sušienková Hana</t>
  </si>
  <si>
    <t>Škoda Plzeň</t>
  </si>
  <si>
    <t>d.ml.</t>
  </si>
  <si>
    <t>Vavříček Vít</t>
  </si>
  <si>
    <t>Kuželky Holýšov</t>
  </si>
  <si>
    <t>Leština Břetislav</t>
  </si>
  <si>
    <t>Vavříček Matěj</t>
  </si>
  <si>
    <t>Haasová Růžena</t>
  </si>
  <si>
    <t>Fezko Strakonice</t>
  </si>
  <si>
    <t>d.st.</t>
  </si>
  <si>
    <t>Turnaj č. 6 - TJ Sokol Újezd sv. Kříže</t>
  </si>
  <si>
    <t>Beneš Matěj</t>
  </si>
  <si>
    <t>Sokol Újezd sv. Kříže</t>
  </si>
  <si>
    <t>Pekhartová Karolína</t>
  </si>
  <si>
    <t>Jaklová Dagmar</t>
  </si>
  <si>
    <t>Jaklová Kristýna</t>
  </si>
  <si>
    <t>Benešová Lucie</t>
  </si>
  <si>
    <t>Návara Vojtěch</t>
  </si>
  <si>
    <t>Cafourek Matyáš</t>
  </si>
  <si>
    <t>TJ Dobřany</t>
  </si>
  <si>
    <t>Baloun Jiří</t>
  </si>
  <si>
    <t>CB Dobřany</t>
  </si>
  <si>
    <t>Baloun Lukáš</t>
  </si>
  <si>
    <t>Topinka Daniel</t>
  </si>
  <si>
    <t>dor.</t>
  </si>
  <si>
    <t>ch.</t>
  </si>
  <si>
    <t>Turnaj č. 6 - Kuželky Holýšov</t>
  </si>
  <si>
    <t>Fidrant Josef</t>
  </si>
  <si>
    <t>Sokol Kdyně</t>
  </si>
  <si>
    <t>Kulich Luboš</t>
  </si>
  <si>
    <t>Sokol Zahořany</t>
  </si>
  <si>
    <t>Fous Lukáš</t>
  </si>
  <si>
    <t>Luhan Lukáš</t>
  </si>
  <si>
    <t>Slavoj Plzeň</t>
  </si>
  <si>
    <t>Kyselý Martin</t>
  </si>
  <si>
    <t>Rubášová Aneta</t>
  </si>
  <si>
    <t>Tomášiková Markéta</t>
  </si>
  <si>
    <t>n</t>
  </si>
  <si>
    <t>Obstová Anežka</t>
  </si>
  <si>
    <t>Kříž Václav</t>
  </si>
  <si>
    <t>Škoula Matěj</t>
  </si>
  <si>
    <t>Rauner Petr</t>
  </si>
  <si>
    <t>Fidrant Jakub</t>
  </si>
  <si>
    <t>Černý Lukáš</t>
  </si>
  <si>
    <t>Červený Filip</t>
  </si>
  <si>
    <t>Dinnebier Vítek</t>
  </si>
  <si>
    <t>Shestakovskyi Oleksandr</t>
  </si>
  <si>
    <t>Rauner Jan</t>
  </si>
  <si>
    <t>Červený Jiří</t>
  </si>
  <si>
    <t>Klik Ondřej</t>
  </si>
  <si>
    <t>16.</t>
  </si>
  <si>
    <t>17.</t>
  </si>
  <si>
    <t>Homolková Karolína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</si>
</sst>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0\."/>
    <numFmt numFmtId="165" formatCode="d/m/yyyy"/>
  </numFmts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6"/>
      <color rgb="FF000080"/>
      <name val="Calibri"/>
      <family val="2"/>
      <charset val="238"/>
    </font>
    <font>
      <sz val="9"/>
      <color rgb="FFFFFFFF"/>
      <name val="Calibri"/>
      <family val="2"/>
      <charset val="238"/>
    </font>
    <font>
      <sz val="9"/>
      <name val="Arial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color rgb="FF17375E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3366"/>
        <bgColor rgb="FF17375E"/>
      </patternFill>
    </fill>
    <fill>
      <patternFill patternType="solid">
        <fgColor rgb="FFFCD5B5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B7DEE8"/>
        <bgColor rgb="FF99CCFF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59999389629810485"/>
        <bgColor rgb="FFCCFFFF"/>
      </patternFill>
    </fill>
    <fill>
      <patternFill patternType="solid">
        <fgColor rgb="FFB7DEE8"/>
        <bgColor rgb="FFCCFFFF"/>
      </patternFill>
    </fill>
  </fills>
  <borders count="42">
    <border>
      <left/>
      <right/>
      <top/>
      <bottom/>
      <diagonal/>
    </border>
    <border>
      <left style="medium">
        <color rgb="FF003366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/>
      <top/>
      <bottom/>
      <diagonal/>
    </border>
    <border>
      <left style="medium">
        <color rgb="FF003366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/>
      <diagonal/>
    </border>
    <border>
      <left style="thin">
        <color rgb="FF003366"/>
      </left>
      <right/>
      <top style="medium">
        <color rgb="FF003366"/>
      </top>
      <bottom/>
      <diagonal/>
    </border>
    <border>
      <left style="thin">
        <color rgb="FF003366"/>
      </left>
      <right style="thin">
        <color auto="1"/>
      </right>
      <top style="medium">
        <color rgb="FF003366"/>
      </top>
      <bottom style="thin">
        <color auto="1"/>
      </bottom>
      <diagonal/>
    </border>
    <border>
      <left style="medium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/>
      <top/>
      <bottom style="thin">
        <color rgb="FF0033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/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3366"/>
      </left>
      <right/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3366"/>
      </right>
      <top style="thin">
        <color auto="1"/>
      </top>
      <bottom style="thin">
        <color auto="1"/>
      </bottom>
      <diagonal/>
    </border>
    <border>
      <left/>
      <right style="thin">
        <color rgb="FF003366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3366"/>
      </left>
      <right style="medium">
        <color auto="1"/>
      </right>
      <top style="thin">
        <color auto="1"/>
      </top>
      <bottom style="thin">
        <color rgb="FF003366"/>
      </bottom>
      <diagonal/>
    </border>
    <border>
      <left style="thin">
        <color indexed="56"/>
      </left>
      <right style="medium">
        <color auto="1"/>
      </right>
      <top/>
      <bottom style="thin">
        <color indexed="56"/>
      </bottom>
      <diagonal/>
    </border>
    <border>
      <left style="thin">
        <color rgb="FF003366"/>
      </left>
      <right style="medium">
        <color auto="1"/>
      </right>
      <top/>
      <bottom style="thin">
        <color rgb="FF003366"/>
      </bottom>
      <diagonal/>
    </border>
    <border>
      <left style="thin">
        <color rgb="FF003366"/>
      </left>
      <right style="medium">
        <color auto="1"/>
      </right>
      <top style="thin">
        <color rgb="FF003366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medium">
        <color rgb="FF003366"/>
      </right>
      <top style="thin">
        <color rgb="FF003366"/>
      </top>
      <bottom style="thin">
        <color auto="1"/>
      </bottom>
      <diagonal/>
    </border>
    <border>
      <left style="thin">
        <color indexed="56"/>
      </left>
      <right style="medium">
        <color rgb="FF003366"/>
      </right>
      <top style="thin">
        <color indexed="56"/>
      </top>
      <bottom style="thin">
        <color indexed="64"/>
      </bottom>
      <diagonal/>
    </border>
    <border>
      <left style="thin">
        <color rgb="FF003366"/>
      </left>
      <right style="medium">
        <color rgb="FF003366"/>
      </right>
      <top/>
      <bottom style="thin">
        <color rgb="FF003366"/>
      </bottom>
      <diagonal/>
    </border>
    <border>
      <left style="thin">
        <color rgb="FF003366"/>
      </left>
      <right style="medium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indexed="56"/>
      </left>
      <right style="medium">
        <color rgb="FF003366"/>
      </right>
      <top/>
      <bottom style="thin">
        <color indexed="56"/>
      </bottom>
      <diagonal/>
    </border>
    <border>
      <left style="thin">
        <color rgb="FF003366"/>
      </left>
      <right/>
      <top style="thin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1" fillId="0" borderId="2" xfId="1" applyBorder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164" fontId="5" fillId="4" borderId="6" xfId="1" applyNumberFormat="1" applyFont="1" applyFill="1" applyBorder="1" applyAlignment="1" applyProtection="1">
      <alignment horizontal="center" vertical="center"/>
      <protection hidden="1"/>
    </xf>
    <xf numFmtId="0" fontId="6" fillId="4" borderId="7" xfId="1" applyFont="1" applyFill="1" applyBorder="1" applyAlignment="1" applyProtection="1">
      <alignment vertical="center"/>
      <protection hidden="1"/>
    </xf>
    <xf numFmtId="0" fontId="7" fillId="4" borderId="7" xfId="1" applyFont="1" applyFill="1" applyBorder="1" applyAlignment="1" applyProtection="1">
      <alignment vertical="center"/>
      <protection hidden="1"/>
    </xf>
    <xf numFmtId="0" fontId="7" fillId="4" borderId="8" xfId="1" applyFont="1" applyFill="1" applyBorder="1" applyAlignment="1" applyProtection="1">
      <alignment vertical="center"/>
      <protection hidden="1"/>
    </xf>
    <xf numFmtId="0" fontId="8" fillId="4" borderId="9" xfId="1" applyFont="1" applyFill="1" applyBorder="1" applyAlignment="1" applyProtection="1">
      <alignment horizontal="center" vertical="center"/>
      <protection hidden="1"/>
    </xf>
    <xf numFmtId="0" fontId="7" fillId="4" borderId="10" xfId="1" applyFont="1" applyFill="1" applyBorder="1" applyAlignment="1" applyProtection="1">
      <alignment horizontal="center" vertical="center"/>
      <protection hidden="1"/>
    </xf>
    <xf numFmtId="0" fontId="7" fillId="4" borderId="11" xfId="1" applyFont="1" applyFill="1" applyBorder="1" applyAlignment="1" applyProtection="1">
      <alignment horizontal="center" vertical="center"/>
      <protection hidden="1"/>
    </xf>
    <xf numFmtId="1" fontId="7" fillId="4" borderId="12" xfId="1" applyNumberFormat="1" applyFont="1" applyFill="1" applyBorder="1" applyAlignment="1" applyProtection="1">
      <alignment horizontal="center" vertical="center"/>
      <protection hidden="1"/>
    </xf>
    <xf numFmtId="164" fontId="9" fillId="4" borderId="13" xfId="1" applyNumberFormat="1" applyFont="1" applyFill="1" applyBorder="1" applyAlignment="1" applyProtection="1">
      <alignment horizontal="center" vertical="center"/>
      <protection hidden="1"/>
    </xf>
    <xf numFmtId="0" fontId="7" fillId="5" borderId="14" xfId="1" applyFont="1" applyFill="1" applyBorder="1" applyAlignment="1" applyProtection="1">
      <alignment vertical="center"/>
      <protection hidden="1"/>
    </xf>
    <xf numFmtId="1" fontId="10" fillId="6" borderId="16" xfId="1" applyNumberFormat="1" applyFont="1" applyFill="1" applyBorder="1" applyAlignment="1" applyProtection="1">
      <alignment horizontal="center" vertical="center"/>
      <protection hidden="1"/>
    </xf>
    <xf numFmtId="0" fontId="7" fillId="5" borderId="17" xfId="1" applyFont="1" applyFill="1" applyBorder="1" applyAlignment="1" applyProtection="1">
      <alignment vertical="center"/>
      <protection hidden="1"/>
    </xf>
    <xf numFmtId="0" fontId="7" fillId="5" borderId="7" xfId="1" applyFont="1" applyFill="1" applyBorder="1" applyAlignment="1" applyProtection="1">
      <alignment vertical="center"/>
      <protection hidden="1"/>
    </xf>
    <xf numFmtId="164" fontId="9" fillId="4" borderId="13" xfId="1" applyNumberFormat="1" applyFont="1" applyFill="1" applyBorder="1" applyAlignment="1" applyProtection="1">
      <alignment horizontal="left" vertical="center"/>
      <protection hidden="1"/>
    </xf>
    <xf numFmtId="0" fontId="7" fillId="4" borderId="17" xfId="1" applyFont="1" applyFill="1" applyBorder="1" applyAlignment="1" applyProtection="1">
      <alignment vertical="center"/>
      <protection hidden="1"/>
    </xf>
    <xf numFmtId="0" fontId="7" fillId="4" borderId="18" xfId="1" applyFont="1" applyFill="1" applyBorder="1" applyAlignment="1" applyProtection="1">
      <alignment horizontal="center" vertical="center"/>
      <protection hidden="1"/>
    </xf>
    <xf numFmtId="1" fontId="7" fillId="4" borderId="19" xfId="1" applyNumberFormat="1" applyFont="1" applyFill="1" applyBorder="1" applyAlignment="1" applyProtection="1">
      <alignment horizontal="center" vertical="center"/>
      <protection hidden="1"/>
    </xf>
    <xf numFmtId="1" fontId="10" fillId="6" borderId="20" xfId="1" applyNumberFormat="1" applyFont="1" applyFill="1" applyBorder="1" applyAlignment="1" applyProtection="1">
      <alignment horizontal="center" vertical="center"/>
      <protection hidden="1"/>
    </xf>
    <xf numFmtId="0" fontId="7" fillId="4" borderId="21" xfId="1" applyFont="1" applyFill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vertical="center"/>
      <protection hidden="1"/>
    </xf>
    <xf numFmtId="165" fontId="1" fillId="0" borderId="0" xfId="1" applyNumberFormat="1" applyAlignment="1" applyProtection="1">
      <alignment horizontal="center" vertical="center"/>
      <protection hidden="1"/>
    </xf>
    <xf numFmtId="0" fontId="13" fillId="7" borderId="24" xfId="1" applyFont="1" applyFill="1" applyBorder="1" applyAlignment="1" applyProtection="1">
      <alignment vertical="center"/>
      <protection hidden="1"/>
    </xf>
    <xf numFmtId="0" fontId="7" fillId="5" borderId="24" xfId="1" applyFont="1" applyFill="1" applyBorder="1" applyAlignment="1" applyProtection="1">
      <alignment vertical="center"/>
      <protection hidden="1"/>
    </xf>
    <xf numFmtId="0" fontId="7" fillId="5" borderId="22" xfId="1" applyFont="1" applyFill="1" applyBorder="1" applyAlignment="1" applyProtection="1">
      <alignment vertical="center"/>
      <protection hidden="1"/>
    </xf>
    <xf numFmtId="0" fontId="7" fillId="5" borderId="23" xfId="1" applyFont="1" applyFill="1" applyBorder="1" applyAlignment="1" applyProtection="1">
      <alignment vertical="center"/>
      <protection hidden="1"/>
    </xf>
    <xf numFmtId="0" fontId="13" fillId="7" borderId="7" xfId="1" applyFont="1" applyFill="1" applyBorder="1" applyAlignment="1" applyProtection="1">
      <alignment vertical="center"/>
      <protection hidden="1"/>
    </xf>
    <xf numFmtId="0" fontId="8" fillId="4" borderId="10" xfId="1" applyFont="1" applyFill="1" applyBorder="1" applyAlignment="1" applyProtection="1">
      <alignment horizontal="center" vertical="center"/>
      <protection hidden="1"/>
    </xf>
    <xf numFmtId="0" fontId="8" fillId="4" borderId="15" xfId="1" applyFont="1" applyFill="1" applyBorder="1" applyAlignment="1" applyProtection="1">
      <alignment horizontal="center" vertical="center"/>
      <protection hidden="1"/>
    </xf>
    <xf numFmtId="0" fontId="7" fillId="4" borderId="26" xfId="1" applyFont="1" applyFill="1" applyBorder="1" applyAlignment="1" applyProtection="1">
      <alignment horizontal="center" vertical="center"/>
      <protection hidden="1"/>
    </xf>
    <xf numFmtId="0" fontId="7" fillId="4" borderId="27" xfId="1" applyFont="1" applyFill="1" applyBorder="1" applyAlignment="1" applyProtection="1">
      <alignment horizontal="center" vertical="center"/>
      <protection hidden="1"/>
    </xf>
    <xf numFmtId="0" fontId="8" fillId="5" borderId="16" xfId="1" applyFont="1" applyFill="1" applyBorder="1" applyAlignment="1" applyProtection="1">
      <alignment horizontal="center" vertical="center"/>
      <protection hidden="1"/>
    </xf>
    <xf numFmtId="0" fontId="8" fillId="4" borderId="16" xfId="1" applyFont="1" applyFill="1" applyBorder="1" applyAlignment="1" applyProtection="1">
      <alignment horizontal="center" vertical="center"/>
      <protection hidden="1"/>
    </xf>
    <xf numFmtId="0" fontId="8" fillId="5" borderId="25" xfId="1" applyFont="1" applyFill="1" applyBorder="1" applyAlignment="1" applyProtection="1">
      <alignment horizontal="center" vertical="center"/>
      <protection hidden="1"/>
    </xf>
    <xf numFmtId="0" fontId="8" fillId="4" borderId="28" xfId="1" applyFont="1" applyFill="1" applyBorder="1" applyAlignment="1" applyProtection="1">
      <alignment horizontal="center" vertical="center"/>
      <protection hidden="1"/>
    </xf>
    <xf numFmtId="0" fontId="8" fillId="4" borderId="0" xfId="1" applyFont="1" applyFill="1" applyAlignment="1" applyProtection="1">
      <alignment horizontal="center" vertical="center"/>
      <protection hidden="1"/>
    </xf>
    <xf numFmtId="0" fontId="7" fillId="8" borderId="16" xfId="1" applyFont="1" applyFill="1" applyBorder="1" applyAlignment="1" applyProtection="1">
      <alignment horizontal="center" vertical="center"/>
      <protection hidden="1"/>
    </xf>
    <xf numFmtId="0" fontId="7" fillId="8" borderId="25" xfId="1" applyFont="1" applyFill="1" applyBorder="1" applyAlignment="1" applyProtection="1">
      <alignment horizontal="center" vertical="center"/>
      <protection hidden="1"/>
    </xf>
    <xf numFmtId="0" fontId="8" fillId="5" borderId="29" xfId="1" applyFont="1" applyFill="1" applyBorder="1" applyAlignment="1" applyProtection="1">
      <alignment horizontal="center" vertical="center"/>
      <protection hidden="1"/>
    </xf>
    <xf numFmtId="0" fontId="8" fillId="5" borderId="30" xfId="1" applyFont="1" applyFill="1" applyBorder="1" applyAlignment="1" applyProtection="1">
      <alignment horizontal="center" vertical="center"/>
      <protection hidden="1"/>
    </xf>
    <xf numFmtId="0" fontId="8" fillId="5" borderId="31" xfId="1" applyFont="1" applyFill="1" applyBorder="1" applyAlignment="1" applyProtection="1">
      <alignment horizontal="center" vertical="center"/>
      <protection hidden="1"/>
    </xf>
    <xf numFmtId="0" fontId="8" fillId="5" borderId="32" xfId="1" applyFont="1" applyFill="1" applyBorder="1" applyAlignment="1" applyProtection="1">
      <alignment horizontal="center" vertical="center"/>
      <protection hidden="1"/>
    </xf>
    <xf numFmtId="0" fontId="8" fillId="5" borderId="34" xfId="1" applyFont="1" applyFill="1" applyBorder="1" applyAlignment="1" applyProtection="1">
      <alignment horizontal="center" vertical="center"/>
      <protection hidden="1"/>
    </xf>
    <xf numFmtId="0" fontId="8" fillId="5" borderId="35" xfId="1" applyFont="1" applyFill="1" applyBorder="1" applyAlignment="1" applyProtection="1">
      <alignment horizontal="center" vertical="center"/>
      <protection hidden="1"/>
    </xf>
    <xf numFmtId="0" fontId="8" fillId="5" borderId="36" xfId="1" applyFont="1" applyFill="1" applyBorder="1" applyAlignment="1" applyProtection="1">
      <alignment horizontal="center" vertical="center"/>
      <protection hidden="1"/>
    </xf>
    <xf numFmtId="0" fontId="8" fillId="5" borderId="37" xfId="1" applyFont="1" applyFill="1" applyBorder="1" applyAlignment="1" applyProtection="1">
      <alignment horizontal="center" vertical="center"/>
      <protection hidden="1"/>
    </xf>
    <xf numFmtId="0" fontId="8" fillId="5" borderId="38" xfId="1" applyFont="1" applyFill="1" applyBorder="1" applyAlignment="1" applyProtection="1">
      <alignment horizontal="center" vertical="center"/>
      <protection hidden="1"/>
    </xf>
    <xf numFmtId="0" fontId="8" fillId="9" borderId="33" xfId="1" applyFont="1" applyFill="1" applyBorder="1" applyAlignment="1" applyProtection="1">
      <alignment horizontal="center" vertical="center"/>
      <protection hidden="1"/>
    </xf>
    <xf numFmtId="0" fontId="8" fillId="10" borderId="33" xfId="1" applyFont="1" applyFill="1" applyBorder="1" applyAlignment="1" applyProtection="1">
      <alignment horizontal="center" vertical="center"/>
      <protection hidden="1"/>
    </xf>
    <xf numFmtId="0" fontId="8" fillId="5" borderId="15" xfId="1" applyFont="1" applyFill="1" applyBorder="1" applyAlignment="1" applyProtection="1">
      <alignment horizontal="center" vertical="center"/>
      <protection hidden="1"/>
    </xf>
    <xf numFmtId="0" fontId="7" fillId="5" borderId="16" xfId="1" applyFont="1" applyFill="1" applyBorder="1" applyAlignment="1" applyProtection="1">
      <alignment horizontal="center" vertical="center"/>
      <protection hidden="1"/>
    </xf>
    <xf numFmtId="0" fontId="8" fillId="5" borderId="39" xfId="1" applyFont="1" applyFill="1" applyBorder="1" applyAlignment="1" applyProtection="1">
      <alignment horizontal="center" vertical="center"/>
      <protection hidden="1"/>
    </xf>
    <xf numFmtId="0" fontId="8" fillId="4" borderId="14" xfId="1" applyFont="1" applyFill="1" applyBorder="1" applyAlignment="1" applyProtection="1">
      <alignment horizontal="center" vertical="center"/>
      <protection hidden="1"/>
    </xf>
    <xf numFmtId="0" fontId="7" fillId="4" borderId="40" xfId="1" applyFont="1" applyFill="1" applyBorder="1" applyAlignment="1" applyProtection="1">
      <alignment horizontal="center" vertical="center"/>
      <protection hidden="1"/>
    </xf>
    <xf numFmtId="0" fontId="7" fillId="5" borderId="20" xfId="1" applyFont="1" applyFill="1" applyBorder="1" applyAlignment="1" applyProtection="1">
      <alignment horizontal="center" vertical="center"/>
      <protection hidden="1"/>
    </xf>
    <xf numFmtId="0" fontId="7" fillId="4" borderId="4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 textRotation="90" wrapText="1"/>
      <protection hidden="1"/>
    </xf>
    <xf numFmtId="0" fontId="3" fillId="3" borderId="4" xfId="1" applyFont="1" applyFill="1" applyBorder="1" applyAlignment="1" applyProtection="1">
      <alignment horizontal="center" vertical="center" wrapText="1"/>
      <protection hidden="1"/>
    </xf>
    <xf numFmtId="1" fontId="3" fillId="3" borderId="5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cpd-prubezne_po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7375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&#268;%20poh&#225;r%20dorostu\Poh&#225;r%20jednotlivc&#3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kol\Downloads\V&#253;sledky\PMN_2022-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Statistika"/>
      <sheetName val="Výstup"/>
      <sheetName val="Data"/>
    </sheetNames>
    <sheetDataSet>
      <sheetData sheetId="0"/>
      <sheetData sheetId="1"/>
      <sheetData sheetId="2"/>
      <sheetData sheetId="3">
        <row r="8">
          <cell r="B8">
            <v>6</v>
          </cell>
          <cell r="C8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9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2.75" x14ac:dyDescent="0.25"/>
  <cols>
    <col min="1" max="1" width="5.7109375" style="1" customWidth="1"/>
    <col min="2" max="2" width="23.7109375" style="1" customWidth="1"/>
    <col min="3" max="3" width="18.7109375" style="1" customWidth="1"/>
    <col min="4" max="4" width="4.7109375" style="1" customWidth="1"/>
    <col min="5" max="5" width="7.42578125" style="1" customWidth="1"/>
    <col min="6" max="7" width="4.28515625" style="1" customWidth="1"/>
    <col min="8" max="8" width="4.140625" style="1" customWidth="1"/>
    <col min="9" max="9" width="6.140625" style="1" customWidth="1"/>
    <col min="10" max="11" width="4.28515625" style="1" customWidth="1"/>
    <col min="12" max="12" width="4.140625" style="1" customWidth="1"/>
    <col min="13" max="13" width="6.140625" style="1" customWidth="1"/>
    <col min="14" max="14" width="4.28515625" style="1" customWidth="1"/>
    <col min="15" max="15" width="6.5703125" style="1" customWidth="1"/>
    <col min="16" max="16" width="4.85546875" style="1" customWidth="1"/>
    <col min="17" max="17" width="6.7109375" style="2" customWidth="1"/>
    <col min="18" max="18" width="0.140625" style="1" customWidth="1"/>
    <col min="19" max="16384" width="9.140625" style="1"/>
  </cols>
  <sheetData>
    <row r="1" spans="1:18" ht="29.25" customHeight="1" x14ac:dyDescent="0.25">
      <c r="A1" s="60" t="s">
        <v>40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3"/>
    </row>
    <row r="2" spans="1:18" s="4" customFormat="1" ht="18" customHeight="1" x14ac:dyDescent="0.25">
      <c r="A2" s="61" t="s">
        <v>0</v>
      </c>
      <c r="B2" s="62" t="s">
        <v>1</v>
      </c>
      <c r="C2" s="62" t="s">
        <v>2</v>
      </c>
      <c r="D2" s="63" t="s">
        <v>3</v>
      </c>
      <c r="E2" s="64" t="s">
        <v>4</v>
      </c>
      <c r="F2" s="64" t="s">
        <v>5</v>
      </c>
      <c r="G2" s="64" t="s">
        <v>54</v>
      </c>
      <c r="H2" s="64" t="s">
        <v>55</v>
      </c>
      <c r="I2" s="65" t="s">
        <v>8</v>
      </c>
      <c r="J2" s="64" t="s">
        <v>5</v>
      </c>
      <c r="K2" s="64" t="s">
        <v>54</v>
      </c>
      <c r="L2" s="64" t="s">
        <v>55</v>
      </c>
      <c r="M2" s="65" t="s">
        <v>8</v>
      </c>
      <c r="N2" s="64" t="s">
        <v>5</v>
      </c>
      <c r="O2" s="64" t="s">
        <v>6</v>
      </c>
      <c r="P2" s="64" t="s">
        <v>7</v>
      </c>
      <c r="Q2" s="65" t="s">
        <v>8</v>
      </c>
    </row>
    <row r="3" spans="1:18" s="4" customFormat="1" ht="18" customHeight="1" x14ac:dyDescent="0.25">
      <c r="A3" s="61"/>
      <c r="B3" s="62"/>
      <c r="C3" s="62"/>
      <c r="D3" s="63"/>
      <c r="E3" s="64"/>
      <c r="F3" s="64"/>
      <c r="G3" s="64"/>
      <c r="H3" s="64"/>
      <c r="I3" s="65"/>
      <c r="J3" s="64"/>
      <c r="K3" s="64"/>
      <c r="L3" s="64"/>
      <c r="M3" s="65"/>
      <c r="N3" s="64"/>
      <c r="O3" s="64"/>
      <c r="P3" s="64"/>
      <c r="Q3" s="65"/>
    </row>
    <row r="4" spans="1:18" s="4" customFormat="1" ht="18" customHeight="1" x14ac:dyDescent="0.25">
      <c r="A4" s="61"/>
      <c r="B4" s="62"/>
      <c r="C4" s="62"/>
      <c r="D4" s="63"/>
      <c r="E4" s="64"/>
      <c r="F4" s="64"/>
      <c r="G4" s="64"/>
      <c r="H4" s="64"/>
      <c r="I4" s="65"/>
      <c r="J4" s="64"/>
      <c r="K4" s="64"/>
      <c r="L4" s="64"/>
      <c r="M4" s="65"/>
      <c r="N4" s="64"/>
      <c r="O4" s="64"/>
      <c r="P4" s="64"/>
      <c r="Q4" s="65"/>
    </row>
    <row r="5" spans="1:18" s="4" customFormat="1" ht="18" customHeight="1" x14ac:dyDescent="0.25">
      <c r="A5" s="5"/>
      <c r="B5" s="6" t="s">
        <v>9</v>
      </c>
      <c r="C5" s="7"/>
      <c r="D5" s="8"/>
      <c r="E5" s="9"/>
      <c r="F5" s="31"/>
      <c r="G5" s="31"/>
      <c r="H5" s="31"/>
      <c r="I5" s="31"/>
      <c r="J5" s="31"/>
      <c r="K5" s="31"/>
      <c r="L5" s="31"/>
      <c r="M5" s="31"/>
      <c r="N5" s="10"/>
      <c r="O5" s="11"/>
      <c r="P5" s="11"/>
      <c r="Q5" s="12"/>
    </row>
    <row r="6" spans="1:18" s="4" customFormat="1" ht="15" customHeight="1" x14ac:dyDescent="0.25">
      <c r="A6" s="13" t="s">
        <v>10</v>
      </c>
      <c r="B6" s="14" t="s">
        <v>41</v>
      </c>
      <c r="C6" s="14" t="s">
        <v>42</v>
      </c>
      <c r="D6" s="14" t="s">
        <v>11</v>
      </c>
      <c r="E6" s="42">
        <v>27737</v>
      </c>
      <c r="F6" s="41">
        <v>79</v>
      </c>
      <c r="G6" s="40">
        <v>40</v>
      </c>
      <c r="H6" s="40">
        <v>2</v>
      </c>
      <c r="I6" s="51">
        <f>IF(B6="","",F6+G6)</f>
        <v>119</v>
      </c>
      <c r="J6" s="41">
        <v>94</v>
      </c>
      <c r="K6" s="40">
        <v>30</v>
      </c>
      <c r="L6" s="40">
        <v>3</v>
      </c>
      <c r="M6" s="51">
        <f>IF(B6="","",J6+K6)</f>
        <v>124</v>
      </c>
      <c r="N6" s="37">
        <f>IF(B6="","",F6+J6)</f>
        <v>173</v>
      </c>
      <c r="O6" s="35">
        <f>IF(B6="","",G6+K6)</f>
        <v>70</v>
      </c>
      <c r="P6" s="35">
        <f>IF(B6="","",H6+L6)</f>
        <v>5</v>
      </c>
      <c r="Q6" s="15">
        <f>IF(B6="","",N6+O6)</f>
        <v>243</v>
      </c>
    </row>
    <row r="7" spans="1:18" s="4" customFormat="1" ht="15" customHeight="1" x14ac:dyDescent="0.25">
      <c r="A7" s="13" t="s">
        <v>12</v>
      </c>
      <c r="B7" s="26" t="s">
        <v>53</v>
      </c>
      <c r="C7" s="27" t="s">
        <v>51</v>
      </c>
      <c r="D7" s="27" t="s">
        <v>11</v>
      </c>
      <c r="E7" s="43">
        <v>27220</v>
      </c>
      <c r="F7" s="41">
        <v>83</v>
      </c>
      <c r="G7" s="40">
        <v>33</v>
      </c>
      <c r="H7" s="40">
        <v>4</v>
      </c>
      <c r="I7" s="51">
        <f>IF(B7="","",F7+G7)</f>
        <v>116</v>
      </c>
      <c r="J7" s="41">
        <v>82</v>
      </c>
      <c r="K7" s="40">
        <v>35</v>
      </c>
      <c r="L7" s="40">
        <v>3</v>
      </c>
      <c r="M7" s="51">
        <f>IF(B7="","",J7+K7)</f>
        <v>117</v>
      </c>
      <c r="N7" s="37">
        <f>IF(B7="","",F7+J7)</f>
        <v>165</v>
      </c>
      <c r="O7" s="35">
        <f>IF(B7="","",G7+K7)</f>
        <v>68</v>
      </c>
      <c r="P7" s="35">
        <f>IF(B7="","",H7+L7)</f>
        <v>7</v>
      </c>
      <c r="Q7" s="15">
        <f>IF(B7="","",N7+O7)</f>
        <v>233</v>
      </c>
    </row>
    <row r="8" spans="1:18" s="4" customFormat="1" ht="15" customHeight="1" x14ac:dyDescent="0.25">
      <c r="A8" s="13" t="s">
        <v>13</v>
      </c>
      <c r="B8" s="28" t="s">
        <v>35</v>
      </c>
      <c r="C8" s="28" t="s">
        <v>34</v>
      </c>
      <c r="D8" s="28" t="s">
        <v>11</v>
      </c>
      <c r="E8" s="43">
        <v>27683</v>
      </c>
      <c r="F8" s="41">
        <v>84</v>
      </c>
      <c r="G8" s="40">
        <v>35</v>
      </c>
      <c r="H8" s="40">
        <v>3</v>
      </c>
      <c r="I8" s="51">
        <f>IF(B8="","",F8+G8)</f>
        <v>119</v>
      </c>
      <c r="J8" s="41">
        <v>79</v>
      </c>
      <c r="K8" s="40">
        <v>33</v>
      </c>
      <c r="L8" s="40">
        <v>2</v>
      </c>
      <c r="M8" s="51">
        <f>IF(B8="","",J8+K8)</f>
        <v>112</v>
      </c>
      <c r="N8" s="37">
        <f>IF(B8="","",F8+J8)</f>
        <v>163</v>
      </c>
      <c r="O8" s="35">
        <f>IF(B8="","",G8+K8)</f>
        <v>68</v>
      </c>
      <c r="P8" s="35">
        <f>IF(B8="","",H8+L8)</f>
        <v>5</v>
      </c>
      <c r="Q8" s="15">
        <f>IF(B8="","",N8+O8)</f>
        <v>231</v>
      </c>
    </row>
    <row r="9" spans="1:18" s="4" customFormat="1" ht="15" customHeight="1" x14ac:dyDescent="0.25">
      <c r="A9" s="13" t="s">
        <v>14</v>
      </c>
      <c r="B9" s="16" t="s">
        <v>36</v>
      </c>
      <c r="C9" s="16" t="s">
        <v>34</v>
      </c>
      <c r="D9" s="14" t="s">
        <v>11</v>
      </c>
      <c r="E9" s="44">
        <v>28111</v>
      </c>
      <c r="F9" s="41">
        <v>89</v>
      </c>
      <c r="G9" s="40">
        <v>24</v>
      </c>
      <c r="H9" s="40">
        <v>6</v>
      </c>
      <c r="I9" s="51">
        <f>IF(B9="","",F9+G9)</f>
        <v>113</v>
      </c>
      <c r="J9" s="41">
        <v>82</v>
      </c>
      <c r="K9" s="40">
        <v>35</v>
      </c>
      <c r="L9" s="40">
        <v>4</v>
      </c>
      <c r="M9" s="51">
        <f>IF(B9="","",J9+K9)</f>
        <v>117</v>
      </c>
      <c r="N9" s="37">
        <f>IF(B9="","",F9+J9)</f>
        <v>171</v>
      </c>
      <c r="O9" s="35">
        <f>IF(B9="","",G9+K9)</f>
        <v>59</v>
      </c>
      <c r="P9" s="35">
        <f>IF(B9="","",H9+L9)</f>
        <v>10</v>
      </c>
      <c r="Q9" s="15">
        <f>IF(B9="","",N9+O9)</f>
        <v>230</v>
      </c>
    </row>
    <row r="10" spans="1:18" s="4" customFormat="1" ht="15" customHeight="1" x14ac:dyDescent="0.25">
      <c r="A10" s="13" t="s">
        <v>15</v>
      </c>
      <c r="B10" s="28" t="s">
        <v>48</v>
      </c>
      <c r="C10" s="16" t="s">
        <v>49</v>
      </c>
      <c r="D10" s="14" t="s">
        <v>11</v>
      </c>
      <c r="E10" s="44">
        <v>28363</v>
      </c>
      <c r="F10" s="41">
        <v>63</v>
      </c>
      <c r="G10" s="40">
        <v>25</v>
      </c>
      <c r="H10" s="40">
        <v>7</v>
      </c>
      <c r="I10" s="51">
        <f>IF(B10="","",F10+G10)</f>
        <v>88</v>
      </c>
      <c r="J10" s="41">
        <v>59</v>
      </c>
      <c r="K10" s="40">
        <v>9</v>
      </c>
      <c r="L10" s="40">
        <v>12</v>
      </c>
      <c r="M10" s="51">
        <f>IF(B10="","",J10+K10)</f>
        <v>68</v>
      </c>
      <c r="N10" s="37">
        <f>IF(B10="","",F10+J10)</f>
        <v>122</v>
      </c>
      <c r="O10" s="35">
        <f>IF(B10="","",G10+K10)</f>
        <v>34</v>
      </c>
      <c r="P10" s="35">
        <f>IF(B10="","",H10+L10)</f>
        <v>19</v>
      </c>
      <c r="Q10" s="15">
        <f>IF(B10="","",N10+O10)</f>
        <v>156</v>
      </c>
    </row>
    <row r="11" spans="1:18" s="4" customFormat="1" ht="15" customHeight="1" x14ac:dyDescent="0.25">
      <c r="A11" s="13" t="s">
        <v>16</v>
      </c>
      <c r="B11" s="26"/>
      <c r="C11" s="16"/>
      <c r="D11" s="14"/>
      <c r="E11" s="44"/>
      <c r="F11" s="41"/>
      <c r="G11" s="40"/>
      <c r="H11" s="40"/>
      <c r="I11" s="51" t="str">
        <f t="shared" ref="I11:I20" si="0">IF(B11="","",F11+G11)</f>
        <v/>
      </c>
      <c r="J11" s="41"/>
      <c r="K11" s="40"/>
      <c r="L11" s="40"/>
      <c r="M11" s="51" t="str">
        <f t="shared" ref="M11:M20" si="1">IF(B11="","",J11+K11)</f>
        <v/>
      </c>
      <c r="N11" s="37" t="str">
        <f t="shared" ref="N11:N20" si="2">IF(B11="","",F11+J11)</f>
        <v/>
      </c>
      <c r="O11" s="35" t="str">
        <f t="shared" ref="O11:O20" si="3">IF(B11="","",G11+K11)</f>
        <v/>
      </c>
      <c r="P11" s="35" t="str">
        <f t="shared" ref="P11:P20" si="4">IF(B11="","",H11+L11)</f>
        <v/>
      </c>
      <c r="Q11" s="15" t="str">
        <f t="shared" ref="Q11:Q20" si="5">IF(B11="","",N11+O11)</f>
        <v/>
      </c>
    </row>
    <row r="12" spans="1:18" s="4" customFormat="1" ht="15" hidden="1" customHeight="1" x14ac:dyDescent="0.25">
      <c r="A12" s="13" t="s">
        <v>17</v>
      </c>
      <c r="B12" s="26"/>
      <c r="C12" s="16"/>
      <c r="D12" s="14"/>
      <c r="E12" s="44"/>
      <c r="F12" s="41"/>
      <c r="G12" s="40"/>
      <c r="H12" s="40"/>
      <c r="I12" s="51" t="str">
        <f t="shared" si="0"/>
        <v/>
      </c>
      <c r="J12" s="41"/>
      <c r="K12" s="40"/>
      <c r="L12" s="40"/>
      <c r="M12" s="51" t="str">
        <f t="shared" si="1"/>
        <v/>
      </c>
      <c r="N12" s="37" t="str">
        <f t="shared" si="2"/>
        <v/>
      </c>
      <c r="O12" s="35" t="str">
        <f t="shared" si="3"/>
        <v/>
      </c>
      <c r="P12" s="35" t="str">
        <f t="shared" si="4"/>
        <v/>
      </c>
      <c r="Q12" s="15" t="str">
        <f t="shared" si="5"/>
        <v/>
      </c>
    </row>
    <row r="13" spans="1:18" s="4" customFormat="1" ht="15" hidden="1" customHeight="1" x14ac:dyDescent="0.25">
      <c r="A13" s="13" t="s">
        <v>18</v>
      </c>
      <c r="B13" s="26"/>
      <c r="C13" s="16"/>
      <c r="D13" s="14"/>
      <c r="E13" s="44"/>
      <c r="F13" s="41"/>
      <c r="G13" s="40"/>
      <c r="H13" s="40"/>
      <c r="I13" s="51" t="str">
        <f t="shared" si="0"/>
        <v/>
      </c>
      <c r="J13" s="41"/>
      <c r="K13" s="40"/>
      <c r="L13" s="40"/>
      <c r="M13" s="51" t="str">
        <f t="shared" si="1"/>
        <v/>
      </c>
      <c r="N13" s="37" t="str">
        <f t="shared" si="2"/>
        <v/>
      </c>
      <c r="O13" s="35" t="str">
        <f t="shared" si="3"/>
        <v/>
      </c>
      <c r="P13" s="35" t="str">
        <f t="shared" si="4"/>
        <v/>
      </c>
      <c r="Q13" s="15" t="str">
        <f t="shared" si="5"/>
        <v/>
      </c>
    </row>
    <row r="14" spans="1:18" s="4" customFormat="1" ht="15" hidden="1" customHeight="1" x14ac:dyDescent="0.25">
      <c r="A14" s="13" t="s">
        <v>19</v>
      </c>
      <c r="B14" s="26"/>
      <c r="C14" s="16"/>
      <c r="D14" s="16"/>
      <c r="E14" s="44"/>
      <c r="F14" s="41"/>
      <c r="G14" s="40"/>
      <c r="H14" s="40"/>
      <c r="I14" s="51" t="str">
        <f t="shared" si="0"/>
        <v/>
      </c>
      <c r="J14" s="41"/>
      <c r="K14" s="40"/>
      <c r="L14" s="40"/>
      <c r="M14" s="51" t="str">
        <f t="shared" si="1"/>
        <v/>
      </c>
      <c r="N14" s="37" t="str">
        <f t="shared" si="2"/>
        <v/>
      </c>
      <c r="O14" s="35" t="str">
        <f t="shared" si="3"/>
        <v/>
      </c>
      <c r="P14" s="35" t="str">
        <f t="shared" si="4"/>
        <v/>
      </c>
      <c r="Q14" s="15" t="str">
        <f t="shared" si="5"/>
        <v/>
      </c>
    </row>
    <row r="15" spans="1:18" s="4" customFormat="1" ht="15" hidden="1" customHeight="1" x14ac:dyDescent="0.25">
      <c r="A15" s="13" t="s">
        <v>20</v>
      </c>
      <c r="B15" s="26"/>
      <c r="C15" s="16"/>
      <c r="D15" s="16"/>
      <c r="E15" s="44"/>
      <c r="F15" s="41"/>
      <c r="G15" s="40"/>
      <c r="H15" s="40"/>
      <c r="I15" s="51" t="str">
        <f t="shared" si="0"/>
        <v/>
      </c>
      <c r="J15" s="41"/>
      <c r="K15" s="40"/>
      <c r="L15" s="40"/>
      <c r="M15" s="51" t="str">
        <f t="shared" si="1"/>
        <v/>
      </c>
      <c r="N15" s="37" t="str">
        <f t="shared" si="2"/>
        <v/>
      </c>
      <c r="O15" s="35" t="str">
        <f t="shared" si="3"/>
        <v/>
      </c>
      <c r="P15" s="35" t="str">
        <f t="shared" si="4"/>
        <v/>
      </c>
      <c r="Q15" s="15" t="str">
        <f t="shared" si="5"/>
        <v/>
      </c>
    </row>
    <row r="16" spans="1:18" s="4" customFormat="1" ht="15" hidden="1" customHeight="1" x14ac:dyDescent="0.25">
      <c r="A16" s="13" t="s">
        <v>21</v>
      </c>
      <c r="B16" s="26"/>
      <c r="C16" s="16"/>
      <c r="D16" s="16"/>
      <c r="E16" s="44"/>
      <c r="F16" s="41"/>
      <c r="G16" s="40"/>
      <c r="H16" s="40"/>
      <c r="I16" s="51" t="str">
        <f t="shared" si="0"/>
        <v/>
      </c>
      <c r="J16" s="41"/>
      <c r="K16" s="40"/>
      <c r="L16" s="40"/>
      <c r="M16" s="51" t="str">
        <f t="shared" si="1"/>
        <v/>
      </c>
      <c r="N16" s="37" t="str">
        <f t="shared" si="2"/>
        <v/>
      </c>
      <c r="O16" s="35" t="str">
        <f t="shared" si="3"/>
        <v/>
      </c>
      <c r="P16" s="35" t="str">
        <f t="shared" si="4"/>
        <v/>
      </c>
      <c r="Q16" s="15" t="str">
        <f t="shared" si="5"/>
        <v/>
      </c>
    </row>
    <row r="17" spans="1:17" s="4" customFormat="1" ht="15" hidden="1" customHeight="1" x14ac:dyDescent="0.25">
      <c r="A17" s="13" t="s">
        <v>22</v>
      </c>
      <c r="B17" s="26"/>
      <c r="C17" s="16"/>
      <c r="D17" s="16"/>
      <c r="E17" s="44"/>
      <c r="F17" s="41"/>
      <c r="G17" s="40"/>
      <c r="H17" s="40"/>
      <c r="I17" s="51" t="str">
        <f t="shared" si="0"/>
        <v/>
      </c>
      <c r="J17" s="41"/>
      <c r="K17" s="40"/>
      <c r="L17" s="40"/>
      <c r="M17" s="51" t="str">
        <f t="shared" si="1"/>
        <v/>
      </c>
      <c r="N17" s="37" t="str">
        <f t="shared" si="2"/>
        <v/>
      </c>
      <c r="O17" s="35" t="str">
        <f t="shared" si="3"/>
        <v/>
      </c>
      <c r="P17" s="35" t="str">
        <f t="shared" si="4"/>
        <v/>
      </c>
      <c r="Q17" s="15" t="str">
        <f t="shared" si="5"/>
        <v/>
      </c>
    </row>
    <row r="18" spans="1:17" s="4" customFormat="1" ht="15" hidden="1" customHeight="1" x14ac:dyDescent="0.25">
      <c r="A18" s="13" t="s">
        <v>23</v>
      </c>
      <c r="B18" s="26"/>
      <c r="C18" s="16"/>
      <c r="D18" s="16"/>
      <c r="E18" s="44"/>
      <c r="F18" s="41"/>
      <c r="G18" s="40"/>
      <c r="H18" s="40"/>
      <c r="I18" s="51" t="str">
        <f t="shared" si="0"/>
        <v/>
      </c>
      <c r="J18" s="41"/>
      <c r="K18" s="40"/>
      <c r="L18" s="40"/>
      <c r="M18" s="51" t="str">
        <f t="shared" si="1"/>
        <v/>
      </c>
      <c r="N18" s="37" t="str">
        <f t="shared" si="2"/>
        <v/>
      </c>
      <c r="O18" s="35" t="str">
        <f t="shared" si="3"/>
        <v/>
      </c>
      <c r="P18" s="35" t="str">
        <f t="shared" si="4"/>
        <v/>
      </c>
      <c r="Q18" s="15" t="str">
        <f t="shared" si="5"/>
        <v/>
      </c>
    </row>
    <row r="19" spans="1:17" s="4" customFormat="1" ht="15" hidden="1" customHeight="1" x14ac:dyDescent="0.25">
      <c r="A19" s="13" t="s">
        <v>24</v>
      </c>
      <c r="B19" s="26"/>
      <c r="C19" s="17"/>
      <c r="D19" s="17"/>
      <c r="E19" s="45"/>
      <c r="F19" s="41"/>
      <c r="G19" s="40"/>
      <c r="H19" s="40"/>
      <c r="I19" s="51" t="str">
        <f t="shared" si="0"/>
        <v/>
      </c>
      <c r="J19" s="41"/>
      <c r="K19" s="40"/>
      <c r="L19" s="40"/>
      <c r="M19" s="51" t="str">
        <f t="shared" si="1"/>
        <v/>
      </c>
      <c r="N19" s="37" t="str">
        <f t="shared" si="2"/>
        <v/>
      </c>
      <c r="O19" s="35" t="str">
        <f t="shared" si="3"/>
        <v/>
      </c>
      <c r="P19" s="35" t="str">
        <f t="shared" si="4"/>
        <v/>
      </c>
      <c r="Q19" s="15" t="str">
        <f t="shared" si="5"/>
        <v/>
      </c>
    </row>
    <row r="20" spans="1:17" s="4" customFormat="1" ht="15" hidden="1" customHeight="1" x14ac:dyDescent="0.25">
      <c r="A20" s="13" t="s">
        <v>25</v>
      </c>
      <c r="B20" s="26"/>
      <c r="C20" s="14"/>
      <c r="D20" s="14"/>
      <c r="E20" s="44"/>
      <c r="F20" s="41"/>
      <c r="G20" s="40"/>
      <c r="H20" s="40"/>
      <c r="I20" s="51" t="str">
        <f t="shared" si="0"/>
        <v/>
      </c>
      <c r="J20" s="41"/>
      <c r="K20" s="40"/>
      <c r="L20" s="40"/>
      <c r="M20" s="51" t="str">
        <f t="shared" si="1"/>
        <v/>
      </c>
      <c r="N20" s="37" t="str">
        <f t="shared" si="2"/>
        <v/>
      </c>
      <c r="O20" s="35" t="str">
        <f t="shared" si="3"/>
        <v/>
      </c>
      <c r="P20" s="35" t="str">
        <f t="shared" si="4"/>
        <v/>
      </c>
      <c r="Q20" s="15" t="str">
        <f t="shared" si="5"/>
        <v/>
      </c>
    </row>
    <row r="21" spans="1:17" s="4" customFormat="1" ht="15" customHeight="1" x14ac:dyDescent="0.25">
      <c r="A21" s="18"/>
      <c r="B21" s="6" t="s">
        <v>26</v>
      </c>
      <c r="C21" s="19"/>
      <c r="D21" s="19"/>
      <c r="E21" s="32"/>
      <c r="F21" s="36"/>
      <c r="G21" s="36"/>
      <c r="H21" s="36"/>
      <c r="I21" s="36"/>
      <c r="J21" s="36"/>
      <c r="K21" s="36"/>
      <c r="L21" s="36"/>
      <c r="M21" s="38"/>
      <c r="N21" s="33"/>
      <c r="O21" s="20"/>
      <c r="P21" s="20"/>
      <c r="Q21" s="21"/>
    </row>
    <row r="22" spans="1:17" s="4" customFormat="1" ht="15" customHeight="1" x14ac:dyDescent="0.25">
      <c r="A22" s="13" t="s">
        <v>10</v>
      </c>
      <c r="B22" s="17" t="s">
        <v>45</v>
      </c>
      <c r="C22" s="17" t="s">
        <v>42</v>
      </c>
      <c r="D22" s="17" t="s">
        <v>39</v>
      </c>
      <c r="E22" s="46">
        <v>26892</v>
      </c>
      <c r="F22" s="41">
        <v>86</v>
      </c>
      <c r="G22" s="40">
        <v>44</v>
      </c>
      <c r="H22" s="40">
        <v>4</v>
      </c>
      <c r="I22" s="52">
        <f>IF(B22="","",F22+G22)</f>
        <v>130</v>
      </c>
      <c r="J22" s="41">
        <v>91</v>
      </c>
      <c r="K22" s="40">
        <v>34</v>
      </c>
      <c r="L22" s="40">
        <v>2</v>
      </c>
      <c r="M22" s="52">
        <f>IF(B22="","",J22+K22)</f>
        <v>125</v>
      </c>
      <c r="N22" s="37">
        <f>IF(B22="","",F22+J22)</f>
        <v>177</v>
      </c>
      <c r="O22" s="35">
        <f>IF(B22="","",G22+K22)</f>
        <v>78</v>
      </c>
      <c r="P22" s="35">
        <f>IF(B22="","",H22+L22)</f>
        <v>6</v>
      </c>
      <c r="Q22" s="22">
        <f>IF(B22="","",N22+O22)</f>
        <v>255</v>
      </c>
    </row>
    <row r="23" spans="1:17" s="4" customFormat="1" ht="15" customHeight="1" x14ac:dyDescent="0.25">
      <c r="A23" s="13" t="s">
        <v>12</v>
      </c>
      <c r="B23" s="29" t="s">
        <v>44</v>
      </c>
      <c r="C23" s="27" t="s">
        <v>42</v>
      </c>
      <c r="D23" s="29" t="s">
        <v>39</v>
      </c>
      <c r="E23" s="47">
        <v>26896</v>
      </c>
      <c r="F23" s="41">
        <v>64</v>
      </c>
      <c r="G23" s="40">
        <v>36</v>
      </c>
      <c r="H23" s="40">
        <v>3</v>
      </c>
      <c r="I23" s="52">
        <f>IF(B23="","",F23+G23)</f>
        <v>100</v>
      </c>
      <c r="J23" s="41">
        <v>95</v>
      </c>
      <c r="K23" s="40">
        <v>45</v>
      </c>
      <c r="L23" s="40">
        <v>3</v>
      </c>
      <c r="M23" s="52">
        <f>IF(B23="","",J23+K23)</f>
        <v>140</v>
      </c>
      <c r="N23" s="37">
        <f>IF(B23="","",F23+J23)</f>
        <v>159</v>
      </c>
      <c r="O23" s="35">
        <f>IF(B23="","",G23+K23)</f>
        <v>81</v>
      </c>
      <c r="P23" s="35">
        <f>IF(B23="","",H23+L23)</f>
        <v>6</v>
      </c>
      <c r="Q23" s="15">
        <f>IF(B23="","",N23+O23)</f>
        <v>240</v>
      </c>
    </row>
    <row r="24" spans="1:17" s="4" customFormat="1" ht="15" customHeight="1" x14ac:dyDescent="0.25">
      <c r="A24" s="13" t="s">
        <v>13</v>
      </c>
      <c r="B24" s="29" t="s">
        <v>43</v>
      </c>
      <c r="C24" s="29" t="s">
        <v>42</v>
      </c>
      <c r="D24" s="29" t="s">
        <v>39</v>
      </c>
      <c r="E24" s="47">
        <v>26894</v>
      </c>
      <c r="F24" s="41">
        <v>85</v>
      </c>
      <c r="G24" s="40">
        <v>43</v>
      </c>
      <c r="H24" s="40">
        <v>2</v>
      </c>
      <c r="I24" s="52">
        <f>IF(B24="","",F24+G24)</f>
        <v>128</v>
      </c>
      <c r="J24" s="41">
        <v>75</v>
      </c>
      <c r="K24" s="40">
        <v>36</v>
      </c>
      <c r="L24" s="40">
        <v>1</v>
      </c>
      <c r="M24" s="52">
        <f>IF(B24="","",J24+K24)</f>
        <v>111</v>
      </c>
      <c r="N24" s="37">
        <f>IF(B24="","",F24+J24)</f>
        <v>160</v>
      </c>
      <c r="O24" s="35">
        <f>IF(B24="","",G24+K24)</f>
        <v>79</v>
      </c>
      <c r="P24" s="35">
        <f>IF(B24="","",H24+L24)</f>
        <v>3</v>
      </c>
      <c r="Q24" s="15">
        <f>IF(B24="","",N24+O24)</f>
        <v>239</v>
      </c>
    </row>
    <row r="25" spans="1:17" s="4" customFormat="1" ht="15" customHeight="1" x14ac:dyDescent="0.25">
      <c r="A25" s="13" t="s">
        <v>14</v>
      </c>
      <c r="B25" s="29" t="s">
        <v>37</v>
      </c>
      <c r="C25" s="17" t="s">
        <v>38</v>
      </c>
      <c r="D25" s="17" t="s">
        <v>39</v>
      </c>
      <c r="E25" s="46">
        <v>27018</v>
      </c>
      <c r="F25" s="41">
        <v>79</v>
      </c>
      <c r="G25" s="40">
        <v>34</v>
      </c>
      <c r="H25" s="40">
        <v>5</v>
      </c>
      <c r="I25" s="52">
        <f>IF(B25="","",F25+G25)</f>
        <v>113</v>
      </c>
      <c r="J25" s="41">
        <v>81</v>
      </c>
      <c r="K25" s="40">
        <v>33</v>
      </c>
      <c r="L25" s="40">
        <v>4</v>
      </c>
      <c r="M25" s="52">
        <f>IF(B25="","",J25+K25)</f>
        <v>114</v>
      </c>
      <c r="N25" s="37">
        <f>IF(B25="","",F25+J25)</f>
        <v>160</v>
      </c>
      <c r="O25" s="35">
        <f>IF(B25="","",G25+K25)</f>
        <v>67</v>
      </c>
      <c r="P25" s="35">
        <f>IF(B25="","",H25+L25)</f>
        <v>9</v>
      </c>
      <c r="Q25" s="15">
        <f>IF(B25="","",N25+O25)</f>
        <v>227</v>
      </c>
    </row>
    <row r="26" spans="1:17" s="4" customFormat="1" ht="15" customHeight="1" x14ac:dyDescent="0.25">
      <c r="A26" s="13" t="s">
        <v>15</v>
      </c>
      <c r="B26" s="30"/>
      <c r="C26" s="17"/>
      <c r="D26" s="17"/>
      <c r="E26" s="46"/>
      <c r="F26" s="41"/>
      <c r="G26" s="40"/>
      <c r="H26" s="40"/>
      <c r="I26" s="52" t="str">
        <f t="shared" ref="I26:I36" si="6">IF(B26="","",F26+G26)</f>
        <v/>
      </c>
      <c r="J26" s="41"/>
      <c r="K26" s="40"/>
      <c r="L26" s="40"/>
      <c r="M26" s="52" t="str">
        <f t="shared" ref="M26:M36" si="7">IF(B26="","",J26+K26)</f>
        <v/>
      </c>
      <c r="N26" s="37" t="str">
        <f t="shared" ref="N26:N36" si="8">IF(B26="","",F26+J26)</f>
        <v/>
      </c>
      <c r="O26" s="35" t="str">
        <f t="shared" ref="O26:O36" si="9">IF(B26="","",G26+K26)</f>
        <v/>
      </c>
      <c r="P26" s="35" t="str">
        <f t="shared" ref="P26:P36" si="10">IF(B26="","",H26+L26)</f>
        <v/>
      </c>
      <c r="Q26" s="15" t="str">
        <f t="shared" ref="Q26:Q36" si="11">IF(B26="","",N26+O26)</f>
        <v/>
      </c>
    </row>
    <row r="27" spans="1:17" s="4" customFormat="1" ht="15" hidden="1" customHeight="1" x14ac:dyDescent="0.25">
      <c r="A27" s="13" t="s">
        <v>16</v>
      </c>
      <c r="B27" s="17"/>
      <c r="C27" s="17"/>
      <c r="D27" s="17"/>
      <c r="E27" s="46"/>
      <c r="F27" s="41"/>
      <c r="G27" s="40"/>
      <c r="H27" s="40"/>
      <c r="I27" s="52" t="str">
        <f t="shared" si="6"/>
        <v/>
      </c>
      <c r="J27" s="41"/>
      <c r="K27" s="40"/>
      <c r="L27" s="40"/>
      <c r="M27" s="52" t="str">
        <f t="shared" si="7"/>
        <v/>
      </c>
      <c r="N27" s="37" t="str">
        <f t="shared" si="8"/>
        <v/>
      </c>
      <c r="O27" s="35" t="str">
        <f t="shared" si="9"/>
        <v/>
      </c>
      <c r="P27" s="35" t="str">
        <f t="shared" si="10"/>
        <v/>
      </c>
      <c r="Q27" s="15" t="str">
        <f t="shared" si="11"/>
        <v/>
      </c>
    </row>
    <row r="28" spans="1:17" s="4" customFormat="1" ht="15" hidden="1" customHeight="1" x14ac:dyDescent="0.25">
      <c r="A28" s="13" t="s">
        <v>17</v>
      </c>
      <c r="B28" s="16"/>
      <c r="C28" s="16"/>
      <c r="D28" s="17"/>
      <c r="E28" s="46"/>
      <c r="F28" s="41"/>
      <c r="G28" s="40"/>
      <c r="H28" s="40"/>
      <c r="I28" s="52" t="str">
        <f t="shared" si="6"/>
        <v/>
      </c>
      <c r="J28" s="41"/>
      <c r="K28" s="40"/>
      <c r="L28" s="40"/>
      <c r="M28" s="52" t="str">
        <f t="shared" si="7"/>
        <v/>
      </c>
      <c r="N28" s="37" t="str">
        <f t="shared" si="8"/>
        <v/>
      </c>
      <c r="O28" s="35" t="str">
        <f t="shared" si="9"/>
        <v/>
      </c>
      <c r="P28" s="35" t="str">
        <f t="shared" si="10"/>
        <v/>
      </c>
      <c r="Q28" s="15" t="str">
        <f t="shared" si="11"/>
        <v/>
      </c>
    </row>
    <row r="29" spans="1:17" s="4" customFormat="1" ht="15" hidden="1" customHeight="1" x14ac:dyDescent="0.25">
      <c r="A29" s="13" t="s">
        <v>18</v>
      </c>
      <c r="B29" s="17"/>
      <c r="C29" s="16"/>
      <c r="D29" s="17"/>
      <c r="E29" s="46"/>
      <c r="F29" s="41"/>
      <c r="G29" s="40"/>
      <c r="H29" s="40"/>
      <c r="I29" s="52" t="str">
        <f t="shared" si="6"/>
        <v/>
      </c>
      <c r="J29" s="41"/>
      <c r="K29" s="40"/>
      <c r="L29" s="40"/>
      <c r="M29" s="52" t="str">
        <f t="shared" si="7"/>
        <v/>
      </c>
      <c r="N29" s="37" t="str">
        <f t="shared" si="8"/>
        <v/>
      </c>
      <c r="O29" s="35" t="str">
        <f t="shared" si="9"/>
        <v/>
      </c>
      <c r="P29" s="35" t="str">
        <f t="shared" si="10"/>
        <v/>
      </c>
      <c r="Q29" s="15" t="str">
        <f t="shared" si="11"/>
        <v/>
      </c>
    </row>
    <row r="30" spans="1:17" s="4" customFormat="1" ht="15" hidden="1" customHeight="1" x14ac:dyDescent="0.25">
      <c r="A30" s="13" t="s">
        <v>19</v>
      </c>
      <c r="B30" s="17"/>
      <c r="C30" s="17"/>
      <c r="D30" s="17"/>
      <c r="E30" s="46"/>
      <c r="F30" s="41"/>
      <c r="G30" s="40"/>
      <c r="H30" s="40"/>
      <c r="I30" s="52" t="str">
        <f t="shared" si="6"/>
        <v/>
      </c>
      <c r="J30" s="41"/>
      <c r="K30" s="40"/>
      <c r="L30" s="40"/>
      <c r="M30" s="52" t="str">
        <f t="shared" si="7"/>
        <v/>
      </c>
      <c r="N30" s="37" t="str">
        <f t="shared" si="8"/>
        <v/>
      </c>
      <c r="O30" s="35" t="str">
        <f t="shared" si="9"/>
        <v/>
      </c>
      <c r="P30" s="35" t="str">
        <f t="shared" si="10"/>
        <v/>
      </c>
      <c r="Q30" s="15" t="str">
        <f t="shared" si="11"/>
        <v/>
      </c>
    </row>
    <row r="31" spans="1:17" s="4" customFormat="1" ht="15" hidden="1" customHeight="1" x14ac:dyDescent="0.25">
      <c r="A31" s="13" t="s">
        <v>20</v>
      </c>
      <c r="B31" s="17"/>
      <c r="C31" s="17"/>
      <c r="D31" s="17"/>
      <c r="E31" s="46"/>
      <c r="F31" s="41"/>
      <c r="G31" s="40"/>
      <c r="H31" s="40"/>
      <c r="I31" s="52" t="str">
        <f t="shared" si="6"/>
        <v/>
      </c>
      <c r="J31" s="41"/>
      <c r="K31" s="40"/>
      <c r="L31" s="40"/>
      <c r="M31" s="52" t="str">
        <f t="shared" si="7"/>
        <v/>
      </c>
      <c r="N31" s="37" t="str">
        <f t="shared" si="8"/>
        <v/>
      </c>
      <c r="O31" s="35" t="str">
        <f t="shared" si="9"/>
        <v/>
      </c>
      <c r="P31" s="35" t="str">
        <f t="shared" si="10"/>
        <v/>
      </c>
      <c r="Q31" s="15" t="str">
        <f t="shared" si="11"/>
        <v/>
      </c>
    </row>
    <row r="32" spans="1:17" s="4" customFormat="1" ht="15" hidden="1" customHeight="1" x14ac:dyDescent="0.25">
      <c r="A32" s="13" t="s">
        <v>21</v>
      </c>
      <c r="B32" s="16"/>
      <c r="C32" s="17"/>
      <c r="D32" s="17"/>
      <c r="E32" s="46"/>
      <c r="F32" s="41"/>
      <c r="G32" s="40"/>
      <c r="H32" s="40"/>
      <c r="I32" s="52" t="str">
        <f t="shared" si="6"/>
        <v/>
      </c>
      <c r="J32" s="41"/>
      <c r="K32" s="40"/>
      <c r="L32" s="40"/>
      <c r="M32" s="52" t="str">
        <f t="shared" si="7"/>
        <v/>
      </c>
      <c r="N32" s="37" t="str">
        <f t="shared" si="8"/>
        <v/>
      </c>
      <c r="O32" s="35" t="str">
        <f t="shared" si="9"/>
        <v/>
      </c>
      <c r="P32" s="35" t="str">
        <f t="shared" si="10"/>
        <v/>
      </c>
      <c r="Q32" s="15" t="str">
        <f t="shared" si="11"/>
        <v/>
      </c>
    </row>
    <row r="33" spans="1:17" s="4" customFormat="1" ht="15" hidden="1" customHeight="1" x14ac:dyDescent="0.25">
      <c r="A33" s="13" t="s">
        <v>22</v>
      </c>
      <c r="B33" s="16"/>
      <c r="C33" s="17"/>
      <c r="D33" s="17"/>
      <c r="E33" s="46"/>
      <c r="F33" s="41"/>
      <c r="G33" s="40"/>
      <c r="H33" s="40"/>
      <c r="I33" s="52" t="str">
        <f t="shared" si="6"/>
        <v/>
      </c>
      <c r="J33" s="41"/>
      <c r="K33" s="40"/>
      <c r="L33" s="40"/>
      <c r="M33" s="52" t="str">
        <f t="shared" si="7"/>
        <v/>
      </c>
      <c r="N33" s="37" t="str">
        <f t="shared" si="8"/>
        <v/>
      </c>
      <c r="O33" s="35" t="str">
        <f t="shared" si="9"/>
        <v/>
      </c>
      <c r="P33" s="35" t="str">
        <f t="shared" si="10"/>
        <v/>
      </c>
      <c r="Q33" s="15" t="str">
        <f t="shared" si="11"/>
        <v/>
      </c>
    </row>
    <row r="34" spans="1:17" s="4" customFormat="1" ht="15" hidden="1" customHeight="1" x14ac:dyDescent="0.25">
      <c r="A34" s="13" t="s">
        <v>23</v>
      </c>
      <c r="B34" s="16"/>
      <c r="C34" s="17"/>
      <c r="D34" s="17"/>
      <c r="E34" s="46"/>
      <c r="F34" s="41"/>
      <c r="G34" s="40"/>
      <c r="H34" s="40"/>
      <c r="I34" s="52" t="str">
        <f t="shared" si="6"/>
        <v/>
      </c>
      <c r="J34" s="41"/>
      <c r="K34" s="40"/>
      <c r="L34" s="40"/>
      <c r="M34" s="52" t="str">
        <f t="shared" si="7"/>
        <v/>
      </c>
      <c r="N34" s="37" t="str">
        <f t="shared" si="8"/>
        <v/>
      </c>
      <c r="O34" s="35" t="str">
        <f t="shared" si="9"/>
        <v/>
      </c>
      <c r="P34" s="35" t="str">
        <f t="shared" si="10"/>
        <v/>
      </c>
      <c r="Q34" s="15" t="str">
        <f t="shared" si="11"/>
        <v/>
      </c>
    </row>
    <row r="35" spans="1:17" s="4" customFormat="1" ht="15" hidden="1" customHeight="1" x14ac:dyDescent="0.25">
      <c r="A35" s="13" t="s">
        <v>24</v>
      </c>
      <c r="B35" s="17"/>
      <c r="C35" s="16"/>
      <c r="D35" s="16"/>
      <c r="E35" s="48"/>
      <c r="F35" s="41"/>
      <c r="G35" s="40"/>
      <c r="H35" s="40"/>
      <c r="I35" s="52" t="str">
        <f t="shared" si="6"/>
        <v/>
      </c>
      <c r="J35" s="41"/>
      <c r="K35" s="40"/>
      <c r="L35" s="40"/>
      <c r="M35" s="52" t="str">
        <f t="shared" si="7"/>
        <v/>
      </c>
      <c r="N35" s="37" t="str">
        <f t="shared" si="8"/>
        <v/>
      </c>
      <c r="O35" s="35" t="str">
        <f t="shared" si="9"/>
        <v/>
      </c>
      <c r="P35" s="35" t="str">
        <f t="shared" si="10"/>
        <v/>
      </c>
      <c r="Q35" s="15" t="str">
        <f t="shared" si="11"/>
        <v/>
      </c>
    </row>
    <row r="36" spans="1:17" s="4" customFormat="1" ht="15" hidden="1" customHeight="1" x14ac:dyDescent="0.25">
      <c r="A36" s="13" t="s">
        <v>25</v>
      </c>
      <c r="B36" s="14"/>
      <c r="C36" s="16"/>
      <c r="D36" s="16"/>
      <c r="E36" s="48"/>
      <c r="F36" s="41"/>
      <c r="G36" s="40"/>
      <c r="H36" s="40"/>
      <c r="I36" s="52" t="str">
        <f t="shared" si="6"/>
        <v/>
      </c>
      <c r="J36" s="41"/>
      <c r="K36" s="40"/>
      <c r="L36" s="40"/>
      <c r="M36" s="52" t="str">
        <f t="shared" si="7"/>
        <v/>
      </c>
      <c r="N36" s="37" t="str">
        <f t="shared" si="8"/>
        <v/>
      </c>
      <c r="O36" s="35" t="str">
        <f t="shared" si="9"/>
        <v/>
      </c>
      <c r="P36" s="35" t="str">
        <f t="shared" si="10"/>
        <v/>
      </c>
      <c r="Q36" s="15" t="str">
        <f t="shared" si="11"/>
        <v/>
      </c>
    </row>
    <row r="37" spans="1:17" s="4" customFormat="1" ht="15" customHeight="1" x14ac:dyDescent="0.25">
      <c r="A37" s="18"/>
      <c r="B37" s="6" t="s">
        <v>27</v>
      </c>
      <c r="C37" s="19"/>
      <c r="D37" s="19"/>
      <c r="E37" s="32"/>
      <c r="F37" s="36"/>
      <c r="G37" s="36"/>
      <c r="H37" s="36"/>
      <c r="I37" s="36"/>
      <c r="J37" s="36"/>
      <c r="K37" s="36"/>
      <c r="L37" s="36"/>
      <c r="M37" s="39"/>
      <c r="N37" s="34"/>
      <c r="O37" s="23"/>
      <c r="P37" s="23"/>
      <c r="Q37" s="21"/>
    </row>
    <row r="38" spans="1:17" s="4" customFormat="1" ht="15" customHeight="1" x14ac:dyDescent="0.25">
      <c r="A38" s="13" t="s">
        <v>10</v>
      </c>
      <c r="B38" s="16" t="s">
        <v>47</v>
      </c>
      <c r="C38" s="16" t="s">
        <v>34</v>
      </c>
      <c r="D38" s="16" t="s">
        <v>28</v>
      </c>
      <c r="E38" s="49">
        <v>27681</v>
      </c>
      <c r="F38" s="41">
        <v>79</v>
      </c>
      <c r="G38" s="40">
        <v>50</v>
      </c>
      <c r="H38" s="40">
        <v>1</v>
      </c>
      <c r="I38" s="52">
        <f>IF(B38="","",F38+G38)</f>
        <v>129</v>
      </c>
      <c r="J38" s="41">
        <v>81</v>
      </c>
      <c r="K38" s="40">
        <v>48</v>
      </c>
      <c r="L38" s="40">
        <v>2</v>
      </c>
      <c r="M38" s="52">
        <f>IF(B38="","",J38+K38)</f>
        <v>129</v>
      </c>
      <c r="N38" s="37">
        <f>IF(B38="","",F38+J38)</f>
        <v>160</v>
      </c>
      <c r="O38" s="35">
        <f>IF(B38="","",G38+K38)</f>
        <v>98</v>
      </c>
      <c r="P38" s="35">
        <f>IF(B38="","",H38+L38)</f>
        <v>3</v>
      </c>
      <c r="Q38" s="15">
        <f>IF(B38="","",N38+O38)</f>
        <v>258</v>
      </c>
    </row>
    <row r="39" spans="1:17" s="4" customFormat="1" ht="15" customHeight="1" x14ac:dyDescent="0.25">
      <c r="A39" s="13" t="s">
        <v>12</v>
      </c>
      <c r="B39" s="27" t="s">
        <v>33</v>
      </c>
      <c r="C39" s="27" t="s">
        <v>34</v>
      </c>
      <c r="D39" s="27" t="s">
        <v>28</v>
      </c>
      <c r="E39" s="50">
        <v>28112</v>
      </c>
      <c r="F39" s="41">
        <v>73</v>
      </c>
      <c r="G39" s="40">
        <v>39</v>
      </c>
      <c r="H39" s="40">
        <v>4</v>
      </c>
      <c r="I39" s="52">
        <f>IF(B39="","",F39+G39)</f>
        <v>112</v>
      </c>
      <c r="J39" s="41">
        <v>78</v>
      </c>
      <c r="K39" s="40">
        <v>51</v>
      </c>
      <c r="L39" s="40">
        <v>3</v>
      </c>
      <c r="M39" s="52">
        <f>IF(B39="","",J39+K39)</f>
        <v>129</v>
      </c>
      <c r="N39" s="37">
        <f>IF(B39="","",F39+J39)</f>
        <v>151</v>
      </c>
      <c r="O39" s="35">
        <f>IF(B39="","",G39+K39)</f>
        <v>90</v>
      </c>
      <c r="P39" s="35">
        <f>IF(B39="","",H39+L39)</f>
        <v>7</v>
      </c>
      <c r="Q39" s="15">
        <f>IF(B39="","",N39+O39)</f>
        <v>241</v>
      </c>
    </row>
    <row r="40" spans="1:17" s="4" customFormat="1" ht="15" customHeight="1" x14ac:dyDescent="0.25">
      <c r="A40" s="13" t="s">
        <v>13</v>
      </c>
      <c r="B40" s="27" t="s">
        <v>50</v>
      </c>
      <c r="C40" s="27" t="s">
        <v>51</v>
      </c>
      <c r="D40" s="27" t="s">
        <v>32</v>
      </c>
      <c r="E40" s="50">
        <v>27891</v>
      </c>
      <c r="F40" s="41">
        <v>84</v>
      </c>
      <c r="G40" s="40">
        <v>36</v>
      </c>
      <c r="H40" s="40">
        <v>3</v>
      </c>
      <c r="I40" s="52">
        <f>IF(B40="","",F40+G40)</f>
        <v>120</v>
      </c>
      <c r="J40" s="41">
        <v>78</v>
      </c>
      <c r="K40" s="40">
        <v>40</v>
      </c>
      <c r="L40" s="40">
        <v>1</v>
      </c>
      <c r="M40" s="52">
        <f>IF(B40="","",J40+K40)</f>
        <v>118</v>
      </c>
      <c r="N40" s="37">
        <f>IF(B40="","",F40+J40)</f>
        <v>162</v>
      </c>
      <c r="O40" s="35">
        <f>IF(B40="","",G40+K40)</f>
        <v>76</v>
      </c>
      <c r="P40" s="35">
        <f>IF(B40="","",H40+L40)</f>
        <v>4</v>
      </c>
      <c r="Q40" s="15">
        <f>IF(B40="","",N40+O40)</f>
        <v>238</v>
      </c>
    </row>
    <row r="41" spans="1:17" s="4" customFormat="1" ht="15" customHeight="1" x14ac:dyDescent="0.25">
      <c r="A41" s="13" t="s">
        <v>14</v>
      </c>
      <c r="B41" s="27" t="s">
        <v>52</v>
      </c>
      <c r="C41" s="27" t="s">
        <v>49</v>
      </c>
      <c r="D41" s="27" t="s">
        <v>32</v>
      </c>
      <c r="E41" s="50">
        <v>28362</v>
      </c>
      <c r="F41" s="41">
        <v>56</v>
      </c>
      <c r="G41" s="40">
        <v>45</v>
      </c>
      <c r="H41" s="40">
        <v>4</v>
      </c>
      <c r="I41" s="52">
        <f>IF(B41="","",F41+G41)</f>
        <v>101</v>
      </c>
      <c r="J41" s="41">
        <v>81</v>
      </c>
      <c r="K41" s="40">
        <v>38</v>
      </c>
      <c r="L41" s="40">
        <v>3</v>
      </c>
      <c r="M41" s="52">
        <f>IF(B41="","",J41+K41)</f>
        <v>119</v>
      </c>
      <c r="N41" s="37">
        <f>IF(B41="","",F41+J41)</f>
        <v>137</v>
      </c>
      <c r="O41" s="35">
        <f>IF(B41="","",G41+K41)</f>
        <v>83</v>
      </c>
      <c r="P41" s="35">
        <f>IF(B41="","",H41+L41)</f>
        <v>7</v>
      </c>
      <c r="Q41" s="15">
        <f>IF(B41="","",N41+O41)</f>
        <v>220</v>
      </c>
    </row>
    <row r="42" spans="1:17" s="4" customFormat="1" ht="15" customHeight="1" x14ac:dyDescent="0.25">
      <c r="A42" s="13" t="s">
        <v>15</v>
      </c>
      <c r="B42" s="17"/>
      <c r="C42" s="16"/>
      <c r="D42" s="16"/>
      <c r="E42" s="48"/>
      <c r="F42" s="41"/>
      <c r="G42" s="40"/>
      <c r="H42" s="40"/>
      <c r="I42" s="52" t="str">
        <f t="shared" ref="I42:I52" si="12">IF(B42="","",F42+G42)</f>
        <v/>
      </c>
      <c r="J42" s="41"/>
      <c r="K42" s="40"/>
      <c r="L42" s="40"/>
      <c r="M42" s="52" t="str">
        <f t="shared" ref="M42:M52" si="13">IF(B42="","",J42+K42)</f>
        <v/>
      </c>
      <c r="N42" s="37" t="str">
        <f t="shared" ref="N42:N52" si="14">IF(B42="","",F42+J42)</f>
        <v/>
      </c>
      <c r="O42" s="35" t="str">
        <f t="shared" ref="O42:O52" si="15">IF(B42="","",G42+K42)</f>
        <v/>
      </c>
      <c r="P42" s="35" t="str">
        <f t="shared" ref="P42:P52" si="16">IF(B42="","",H42+L42)</f>
        <v/>
      </c>
      <c r="Q42" s="15" t="str">
        <f t="shared" ref="Q42:Q44" si="17">IF(B42="","",N42+O42)</f>
        <v/>
      </c>
    </row>
    <row r="43" spans="1:17" s="4" customFormat="1" ht="15" hidden="1" customHeight="1" x14ac:dyDescent="0.25">
      <c r="A43" s="13" t="s">
        <v>16</v>
      </c>
      <c r="B43" s="16"/>
      <c r="C43" s="16"/>
      <c r="D43" s="16"/>
      <c r="E43" s="48"/>
      <c r="F43" s="41"/>
      <c r="G43" s="40"/>
      <c r="H43" s="40"/>
      <c r="I43" s="52" t="str">
        <f t="shared" si="12"/>
        <v/>
      </c>
      <c r="J43" s="41"/>
      <c r="K43" s="40"/>
      <c r="L43" s="40"/>
      <c r="M43" s="52" t="str">
        <f t="shared" si="13"/>
        <v/>
      </c>
      <c r="N43" s="37" t="str">
        <f t="shared" si="14"/>
        <v/>
      </c>
      <c r="O43" s="35" t="str">
        <f t="shared" si="15"/>
        <v/>
      </c>
      <c r="P43" s="35" t="str">
        <f t="shared" si="16"/>
        <v/>
      </c>
      <c r="Q43" s="15" t="str">
        <f t="shared" si="17"/>
        <v/>
      </c>
    </row>
    <row r="44" spans="1:17" s="4" customFormat="1" ht="15" hidden="1" customHeight="1" x14ac:dyDescent="0.25">
      <c r="A44" s="13" t="s">
        <v>17</v>
      </c>
      <c r="B44" s="16"/>
      <c r="C44" s="16"/>
      <c r="D44" s="16"/>
      <c r="E44" s="48"/>
      <c r="F44" s="41"/>
      <c r="G44" s="40"/>
      <c r="H44" s="40"/>
      <c r="I44" s="52" t="str">
        <f t="shared" si="12"/>
        <v/>
      </c>
      <c r="J44" s="41"/>
      <c r="K44" s="40"/>
      <c r="L44" s="40"/>
      <c r="M44" s="52" t="str">
        <f t="shared" si="13"/>
        <v/>
      </c>
      <c r="N44" s="37" t="str">
        <f t="shared" si="14"/>
        <v/>
      </c>
      <c r="O44" s="35" t="str">
        <f t="shared" si="15"/>
        <v/>
      </c>
      <c r="P44" s="35" t="str">
        <f t="shared" si="16"/>
        <v/>
      </c>
      <c r="Q44" s="15" t="str">
        <f t="shared" si="17"/>
        <v/>
      </c>
    </row>
    <row r="45" spans="1:17" s="4" customFormat="1" ht="15" hidden="1" customHeight="1" x14ac:dyDescent="0.25">
      <c r="A45" s="13" t="s">
        <v>18</v>
      </c>
      <c r="B45" s="26"/>
      <c r="C45" s="16"/>
      <c r="D45" s="14"/>
      <c r="E45" s="48"/>
      <c r="F45" s="41"/>
      <c r="G45" s="40"/>
      <c r="H45" s="40"/>
      <c r="I45" s="52" t="str">
        <f t="shared" si="12"/>
        <v/>
      </c>
      <c r="J45" s="41"/>
      <c r="K45" s="40"/>
      <c r="L45" s="40"/>
      <c r="M45" s="52" t="str">
        <f t="shared" si="13"/>
        <v/>
      </c>
      <c r="N45" s="37" t="str">
        <f t="shared" si="14"/>
        <v/>
      </c>
      <c r="O45" s="35" t="str">
        <f t="shared" si="15"/>
        <v/>
      </c>
      <c r="P45" s="35" t="str">
        <f t="shared" si="16"/>
        <v/>
      </c>
      <c r="Q45" s="15" t="str">
        <f t="shared" ref="Q45:Q52" si="18">IF(B45="","",N45+O45)</f>
        <v/>
      </c>
    </row>
    <row r="46" spans="1:17" s="4" customFormat="1" ht="15" hidden="1" customHeight="1" x14ac:dyDescent="0.25">
      <c r="A46" s="13" t="s">
        <v>19</v>
      </c>
      <c r="B46" s="26"/>
      <c r="C46" s="16"/>
      <c r="D46" s="14"/>
      <c r="E46" s="48"/>
      <c r="F46" s="41"/>
      <c r="G46" s="40"/>
      <c r="H46" s="40"/>
      <c r="I46" s="52" t="str">
        <f t="shared" si="12"/>
        <v/>
      </c>
      <c r="J46" s="41"/>
      <c r="K46" s="40"/>
      <c r="L46" s="40"/>
      <c r="M46" s="52" t="str">
        <f t="shared" si="13"/>
        <v/>
      </c>
      <c r="N46" s="37" t="str">
        <f t="shared" si="14"/>
        <v/>
      </c>
      <c r="O46" s="35" t="str">
        <f t="shared" si="15"/>
        <v/>
      </c>
      <c r="P46" s="35" t="str">
        <f t="shared" si="16"/>
        <v/>
      </c>
      <c r="Q46" s="15" t="str">
        <f t="shared" si="18"/>
        <v/>
      </c>
    </row>
    <row r="47" spans="1:17" s="4" customFormat="1" ht="15" hidden="1" customHeight="1" x14ac:dyDescent="0.25">
      <c r="A47" s="13" t="s">
        <v>20</v>
      </c>
      <c r="B47" s="26"/>
      <c r="C47" s="16"/>
      <c r="D47" s="14"/>
      <c r="E47" s="48"/>
      <c r="F47" s="41"/>
      <c r="G47" s="40"/>
      <c r="H47" s="40"/>
      <c r="I47" s="52" t="str">
        <f t="shared" si="12"/>
        <v/>
      </c>
      <c r="J47" s="41"/>
      <c r="K47" s="40"/>
      <c r="L47" s="40"/>
      <c r="M47" s="52" t="str">
        <f t="shared" si="13"/>
        <v/>
      </c>
      <c r="N47" s="37" t="str">
        <f t="shared" si="14"/>
        <v/>
      </c>
      <c r="O47" s="35" t="str">
        <f t="shared" si="15"/>
        <v/>
      </c>
      <c r="P47" s="35" t="str">
        <f t="shared" si="16"/>
        <v/>
      </c>
      <c r="Q47" s="15" t="str">
        <f t="shared" si="18"/>
        <v/>
      </c>
    </row>
    <row r="48" spans="1:17" s="4" customFormat="1" ht="15" hidden="1" customHeight="1" x14ac:dyDescent="0.25">
      <c r="A48" s="13" t="s">
        <v>21</v>
      </c>
      <c r="B48" s="17"/>
      <c r="C48" s="16"/>
      <c r="D48" s="16"/>
      <c r="E48" s="48"/>
      <c r="F48" s="41"/>
      <c r="G48" s="40"/>
      <c r="H48" s="40"/>
      <c r="I48" s="52" t="str">
        <f t="shared" si="12"/>
        <v/>
      </c>
      <c r="J48" s="41"/>
      <c r="K48" s="40"/>
      <c r="L48" s="40"/>
      <c r="M48" s="52" t="str">
        <f t="shared" si="13"/>
        <v/>
      </c>
      <c r="N48" s="37" t="str">
        <f t="shared" si="14"/>
        <v/>
      </c>
      <c r="O48" s="35" t="str">
        <f t="shared" si="15"/>
        <v/>
      </c>
      <c r="P48" s="35" t="str">
        <f t="shared" si="16"/>
        <v/>
      </c>
      <c r="Q48" s="15" t="str">
        <f t="shared" si="18"/>
        <v/>
      </c>
    </row>
    <row r="49" spans="1:17" s="4" customFormat="1" ht="15" hidden="1" customHeight="1" x14ac:dyDescent="0.25">
      <c r="A49" s="13" t="s">
        <v>22</v>
      </c>
      <c r="B49" s="17"/>
      <c r="C49" s="16"/>
      <c r="D49" s="16"/>
      <c r="E49" s="48"/>
      <c r="F49" s="41"/>
      <c r="G49" s="40"/>
      <c r="H49" s="40"/>
      <c r="I49" s="52" t="str">
        <f t="shared" si="12"/>
        <v/>
      </c>
      <c r="J49" s="41"/>
      <c r="K49" s="40"/>
      <c r="L49" s="40"/>
      <c r="M49" s="52" t="str">
        <f t="shared" si="13"/>
        <v/>
      </c>
      <c r="N49" s="37" t="str">
        <f t="shared" si="14"/>
        <v/>
      </c>
      <c r="O49" s="35" t="str">
        <f t="shared" si="15"/>
        <v/>
      </c>
      <c r="P49" s="35" t="str">
        <f t="shared" si="16"/>
        <v/>
      </c>
      <c r="Q49" s="15" t="str">
        <f t="shared" si="18"/>
        <v/>
      </c>
    </row>
    <row r="50" spans="1:17" s="4" customFormat="1" ht="15" hidden="1" customHeight="1" x14ac:dyDescent="0.25">
      <c r="A50" s="13" t="s">
        <v>23</v>
      </c>
      <c r="B50" s="17"/>
      <c r="C50" s="16"/>
      <c r="D50" s="16"/>
      <c r="E50" s="48"/>
      <c r="F50" s="41"/>
      <c r="G50" s="40"/>
      <c r="H50" s="40"/>
      <c r="I50" s="52" t="str">
        <f t="shared" si="12"/>
        <v/>
      </c>
      <c r="J50" s="41"/>
      <c r="K50" s="40"/>
      <c r="L50" s="40"/>
      <c r="M50" s="52" t="str">
        <f t="shared" si="13"/>
        <v/>
      </c>
      <c r="N50" s="37" t="str">
        <f t="shared" si="14"/>
        <v/>
      </c>
      <c r="O50" s="35" t="str">
        <f t="shared" si="15"/>
        <v/>
      </c>
      <c r="P50" s="35" t="str">
        <f t="shared" si="16"/>
        <v/>
      </c>
      <c r="Q50" s="15" t="str">
        <f t="shared" si="18"/>
        <v/>
      </c>
    </row>
    <row r="51" spans="1:17" s="4" customFormat="1" ht="15" hidden="1" customHeight="1" x14ac:dyDescent="0.25">
      <c r="A51" s="13" t="s">
        <v>24</v>
      </c>
      <c r="B51" s="17"/>
      <c r="C51" s="16"/>
      <c r="D51" s="16"/>
      <c r="E51" s="48"/>
      <c r="F51" s="41"/>
      <c r="G51" s="40"/>
      <c r="H51" s="40"/>
      <c r="I51" s="52" t="str">
        <f t="shared" si="12"/>
        <v/>
      </c>
      <c r="J51" s="41"/>
      <c r="K51" s="40"/>
      <c r="L51" s="40"/>
      <c r="M51" s="52" t="str">
        <f t="shared" si="13"/>
        <v/>
      </c>
      <c r="N51" s="37" t="str">
        <f t="shared" si="14"/>
        <v/>
      </c>
      <c r="O51" s="35" t="str">
        <f t="shared" si="15"/>
        <v/>
      </c>
      <c r="P51" s="35" t="str">
        <f t="shared" si="16"/>
        <v/>
      </c>
      <c r="Q51" s="15" t="str">
        <f t="shared" si="18"/>
        <v/>
      </c>
    </row>
    <row r="52" spans="1:17" s="4" customFormat="1" ht="15" hidden="1" customHeight="1" x14ac:dyDescent="0.25">
      <c r="A52" s="13" t="s">
        <v>25</v>
      </c>
      <c r="B52" s="17"/>
      <c r="C52" s="16"/>
      <c r="D52" s="16"/>
      <c r="E52" s="48"/>
      <c r="F52" s="41"/>
      <c r="G52" s="40"/>
      <c r="H52" s="40"/>
      <c r="I52" s="52" t="str">
        <f t="shared" si="12"/>
        <v/>
      </c>
      <c r="J52" s="41"/>
      <c r="K52" s="40"/>
      <c r="L52" s="40"/>
      <c r="M52" s="52" t="str">
        <f t="shared" si="13"/>
        <v/>
      </c>
      <c r="N52" s="37" t="str">
        <f t="shared" si="14"/>
        <v/>
      </c>
      <c r="O52" s="35" t="str">
        <f t="shared" si="15"/>
        <v/>
      </c>
      <c r="P52" s="35" t="str">
        <f t="shared" si="16"/>
        <v/>
      </c>
      <c r="Q52" s="15" t="str">
        <f t="shared" si="18"/>
        <v/>
      </c>
    </row>
    <row r="53" spans="1:17" s="4" customFormat="1" ht="15" customHeight="1" x14ac:dyDescent="0.25">
      <c r="A53" s="18"/>
      <c r="B53" s="6" t="s">
        <v>29</v>
      </c>
      <c r="C53" s="19"/>
      <c r="D53" s="19"/>
      <c r="E53" s="32"/>
      <c r="F53" s="36"/>
      <c r="G53" s="36"/>
      <c r="H53" s="36"/>
      <c r="I53" s="36"/>
      <c r="J53" s="36"/>
      <c r="K53" s="36"/>
      <c r="L53" s="36"/>
      <c r="M53" s="39"/>
      <c r="N53" s="34"/>
      <c r="O53" s="23"/>
      <c r="P53" s="23"/>
      <c r="Q53" s="21"/>
    </row>
    <row r="54" spans="1:17" s="4" customFormat="1" ht="15" customHeight="1" x14ac:dyDescent="0.25">
      <c r="A54" s="13" t="s">
        <v>10</v>
      </c>
      <c r="B54" s="16" t="s">
        <v>30</v>
      </c>
      <c r="C54" s="16" t="s">
        <v>31</v>
      </c>
      <c r="D54" s="16" t="s">
        <v>32</v>
      </c>
      <c r="E54" s="49">
        <v>27561</v>
      </c>
      <c r="F54" s="41">
        <v>90</v>
      </c>
      <c r="G54" s="40">
        <v>48</v>
      </c>
      <c r="H54" s="40">
        <v>2</v>
      </c>
      <c r="I54" s="52">
        <f>IF(B54="","",F54+G54)</f>
        <v>138</v>
      </c>
      <c r="J54" s="41">
        <v>96</v>
      </c>
      <c r="K54" s="40">
        <v>52</v>
      </c>
      <c r="L54" s="40">
        <v>1</v>
      </c>
      <c r="M54" s="52">
        <f>IF(B54="","",J54+K54)</f>
        <v>148</v>
      </c>
      <c r="N54" s="37">
        <f>IF(B54="","",F54+J54)</f>
        <v>186</v>
      </c>
      <c r="O54" s="35">
        <f>IF(B54="","",G54+K54)</f>
        <v>100</v>
      </c>
      <c r="P54" s="35">
        <f>IF(B54="","",H54+L54)</f>
        <v>3</v>
      </c>
      <c r="Q54" s="15">
        <f>IF(B54="","",N54+O54)</f>
        <v>286</v>
      </c>
    </row>
    <row r="55" spans="1:17" s="4" customFormat="1" ht="15" customHeight="1" x14ac:dyDescent="0.25">
      <c r="A55" s="13" t="s">
        <v>12</v>
      </c>
      <c r="B55" s="16" t="s">
        <v>46</v>
      </c>
      <c r="C55" s="16" t="s">
        <v>42</v>
      </c>
      <c r="D55" s="16" t="s">
        <v>32</v>
      </c>
      <c r="E55" s="48">
        <v>26840</v>
      </c>
      <c r="F55" s="41">
        <v>92</v>
      </c>
      <c r="G55" s="40">
        <v>46</v>
      </c>
      <c r="H55" s="40">
        <v>1</v>
      </c>
      <c r="I55" s="52">
        <f>IF(B55="","",F55+G55)</f>
        <v>138</v>
      </c>
      <c r="J55" s="41">
        <v>87</v>
      </c>
      <c r="K55" s="40">
        <v>48</v>
      </c>
      <c r="L55" s="40">
        <v>1</v>
      </c>
      <c r="M55" s="52">
        <f>IF(B55="","",J55+K55)</f>
        <v>135</v>
      </c>
      <c r="N55" s="37">
        <f>IF(B55="","",F55+J55)</f>
        <v>179</v>
      </c>
      <c r="O55" s="35">
        <f>IF(B55="","",G55+K55)</f>
        <v>94</v>
      </c>
      <c r="P55" s="35">
        <f>IF(B55="","",H55+L55)</f>
        <v>2</v>
      </c>
      <c r="Q55" s="15">
        <f>IF(B55="","",N55+O55)</f>
        <v>273</v>
      </c>
    </row>
    <row r="56" spans="1:17" s="4" customFormat="1" ht="15" customHeight="1" x14ac:dyDescent="0.25">
      <c r="A56" s="13" t="s">
        <v>13</v>
      </c>
      <c r="B56" s="29"/>
      <c r="C56" s="29"/>
      <c r="D56" s="29"/>
      <c r="E56" s="47"/>
      <c r="F56" s="41"/>
      <c r="G56" s="40"/>
      <c r="H56" s="40"/>
      <c r="I56" s="52" t="str">
        <f t="shared" ref="I56:I63" si="19">IF(B56="","",F56+G56)</f>
        <v/>
      </c>
      <c r="J56" s="41"/>
      <c r="K56" s="40"/>
      <c r="L56" s="40"/>
      <c r="M56" s="52" t="str">
        <f t="shared" ref="M56:M63" si="20">IF(B56="","",J56+K56)</f>
        <v/>
      </c>
      <c r="N56" s="37" t="str">
        <f t="shared" ref="N56:N63" si="21">IF(B56="","",F56+J56)</f>
        <v/>
      </c>
      <c r="O56" s="35" t="str">
        <f t="shared" ref="O56:O63" si="22">IF(B56="","",G56+K56)</f>
        <v/>
      </c>
      <c r="P56" s="35" t="str">
        <f t="shared" ref="P56:P63" si="23">IF(B56="","",H56+L56)</f>
        <v/>
      </c>
      <c r="Q56" s="15" t="str">
        <f>IF(B56="","",N56+O56)</f>
        <v/>
      </c>
    </row>
    <row r="57" spans="1:17" s="4" customFormat="1" ht="15" hidden="1" customHeight="1" x14ac:dyDescent="0.25">
      <c r="A57" s="13" t="s">
        <v>14</v>
      </c>
      <c r="B57" s="16"/>
      <c r="C57" s="16"/>
      <c r="D57" s="16"/>
      <c r="E57" s="48"/>
      <c r="F57" s="41"/>
      <c r="G57" s="40"/>
      <c r="H57" s="40"/>
      <c r="I57" s="52" t="str">
        <f t="shared" si="19"/>
        <v/>
      </c>
      <c r="J57" s="41"/>
      <c r="K57" s="40"/>
      <c r="L57" s="40"/>
      <c r="M57" s="52" t="str">
        <f t="shared" si="20"/>
        <v/>
      </c>
      <c r="N57" s="37" t="str">
        <f t="shared" si="21"/>
        <v/>
      </c>
      <c r="O57" s="35" t="str">
        <f t="shared" si="22"/>
        <v/>
      </c>
      <c r="P57" s="35" t="str">
        <f t="shared" si="23"/>
        <v/>
      </c>
      <c r="Q57" s="15" t="str">
        <f t="shared" ref="Q57:Q63" si="24">IF(B57="","",N57+O57)</f>
        <v/>
      </c>
    </row>
    <row r="58" spans="1:17" s="4" customFormat="1" ht="15" hidden="1" customHeight="1" x14ac:dyDescent="0.25">
      <c r="A58" s="13" t="s">
        <v>15</v>
      </c>
      <c r="B58" s="17"/>
      <c r="C58" s="16"/>
      <c r="D58" s="16"/>
      <c r="E58" s="48"/>
      <c r="F58" s="41"/>
      <c r="G58" s="40"/>
      <c r="H58" s="40"/>
      <c r="I58" s="52" t="str">
        <f t="shared" si="19"/>
        <v/>
      </c>
      <c r="J58" s="41"/>
      <c r="K58" s="40"/>
      <c r="L58" s="40"/>
      <c r="M58" s="52" t="str">
        <f t="shared" si="20"/>
        <v/>
      </c>
      <c r="N58" s="37" t="str">
        <f t="shared" si="21"/>
        <v/>
      </c>
      <c r="O58" s="35" t="str">
        <f t="shared" si="22"/>
        <v/>
      </c>
      <c r="P58" s="35" t="str">
        <f t="shared" si="23"/>
        <v/>
      </c>
      <c r="Q58" s="15" t="str">
        <f t="shared" si="24"/>
        <v/>
      </c>
    </row>
    <row r="59" spans="1:17" s="4" customFormat="1" ht="15" hidden="1" customHeight="1" x14ac:dyDescent="0.25">
      <c r="A59" s="13" t="s">
        <v>16</v>
      </c>
      <c r="B59" s="16"/>
      <c r="C59" s="16"/>
      <c r="D59" s="16"/>
      <c r="E59" s="48"/>
      <c r="F59" s="41"/>
      <c r="G59" s="40"/>
      <c r="H59" s="40"/>
      <c r="I59" s="52" t="str">
        <f t="shared" si="19"/>
        <v/>
      </c>
      <c r="J59" s="41"/>
      <c r="K59" s="40"/>
      <c r="L59" s="40"/>
      <c r="M59" s="52" t="str">
        <f t="shared" si="20"/>
        <v/>
      </c>
      <c r="N59" s="37" t="str">
        <f t="shared" si="21"/>
        <v/>
      </c>
      <c r="O59" s="35" t="str">
        <f t="shared" si="22"/>
        <v/>
      </c>
      <c r="P59" s="35" t="str">
        <f t="shared" si="23"/>
        <v/>
      </c>
      <c r="Q59" s="15" t="str">
        <f t="shared" si="24"/>
        <v/>
      </c>
    </row>
    <row r="60" spans="1:17" s="4" customFormat="1" ht="15" hidden="1" customHeight="1" x14ac:dyDescent="0.25">
      <c r="A60" s="13" t="s">
        <v>17</v>
      </c>
      <c r="B60" s="17"/>
      <c r="C60" s="16"/>
      <c r="D60" s="16"/>
      <c r="E60" s="48"/>
      <c r="F60" s="41"/>
      <c r="G60" s="40"/>
      <c r="H60" s="40"/>
      <c r="I60" s="52" t="str">
        <f t="shared" si="19"/>
        <v/>
      </c>
      <c r="J60" s="41"/>
      <c r="K60" s="40"/>
      <c r="L60" s="40"/>
      <c r="M60" s="52" t="str">
        <f t="shared" si="20"/>
        <v/>
      </c>
      <c r="N60" s="37" t="str">
        <f t="shared" si="21"/>
        <v/>
      </c>
      <c r="O60" s="35" t="str">
        <f t="shared" si="22"/>
        <v/>
      </c>
      <c r="P60" s="35" t="str">
        <f t="shared" si="23"/>
        <v/>
      </c>
      <c r="Q60" s="15" t="str">
        <f t="shared" si="24"/>
        <v/>
      </c>
    </row>
    <row r="61" spans="1:17" s="4" customFormat="1" ht="15" hidden="1" customHeight="1" x14ac:dyDescent="0.25">
      <c r="A61" s="13" t="s">
        <v>18</v>
      </c>
      <c r="B61" s="17"/>
      <c r="C61" s="16"/>
      <c r="D61" s="16"/>
      <c r="E61" s="48"/>
      <c r="F61" s="41"/>
      <c r="G61" s="40"/>
      <c r="H61" s="40"/>
      <c r="I61" s="52" t="str">
        <f t="shared" si="19"/>
        <v/>
      </c>
      <c r="J61" s="41"/>
      <c r="K61" s="40"/>
      <c r="L61" s="40"/>
      <c r="M61" s="52" t="str">
        <f t="shared" si="20"/>
        <v/>
      </c>
      <c r="N61" s="37" t="str">
        <f t="shared" si="21"/>
        <v/>
      </c>
      <c r="O61" s="35" t="str">
        <f t="shared" si="22"/>
        <v/>
      </c>
      <c r="P61" s="35" t="str">
        <f t="shared" si="23"/>
        <v/>
      </c>
      <c r="Q61" s="15" t="str">
        <f t="shared" si="24"/>
        <v/>
      </c>
    </row>
    <row r="62" spans="1:17" s="4" customFormat="1" ht="15" hidden="1" customHeight="1" x14ac:dyDescent="0.25">
      <c r="A62" s="13" t="s">
        <v>19</v>
      </c>
      <c r="B62" s="17"/>
      <c r="C62" s="16"/>
      <c r="D62" s="16"/>
      <c r="E62" s="48"/>
      <c r="F62" s="41"/>
      <c r="G62" s="40"/>
      <c r="H62" s="40"/>
      <c r="I62" s="52" t="str">
        <f t="shared" si="19"/>
        <v/>
      </c>
      <c r="J62" s="41"/>
      <c r="K62" s="40"/>
      <c r="L62" s="40"/>
      <c r="M62" s="52" t="str">
        <f t="shared" si="20"/>
        <v/>
      </c>
      <c r="N62" s="37" t="str">
        <f t="shared" si="21"/>
        <v/>
      </c>
      <c r="O62" s="35" t="str">
        <f t="shared" si="22"/>
        <v/>
      </c>
      <c r="P62" s="35" t="str">
        <f t="shared" si="23"/>
        <v/>
      </c>
      <c r="Q62" s="15" t="str">
        <f t="shared" si="24"/>
        <v/>
      </c>
    </row>
    <row r="63" spans="1:17" s="4" customFormat="1" ht="15" hidden="1" customHeight="1" x14ac:dyDescent="0.25">
      <c r="A63" s="13" t="s">
        <v>20</v>
      </c>
      <c r="B63" s="17"/>
      <c r="C63" s="16"/>
      <c r="D63" s="16"/>
      <c r="E63" s="48"/>
      <c r="F63" s="41"/>
      <c r="G63" s="40"/>
      <c r="H63" s="40"/>
      <c r="I63" s="52" t="str">
        <f t="shared" si="19"/>
        <v/>
      </c>
      <c r="J63" s="41"/>
      <c r="K63" s="40"/>
      <c r="L63" s="40"/>
      <c r="M63" s="52" t="str">
        <f t="shared" si="20"/>
        <v/>
      </c>
      <c r="N63" s="37" t="str">
        <f t="shared" si="21"/>
        <v/>
      </c>
      <c r="O63" s="35" t="str">
        <f t="shared" si="22"/>
        <v/>
      </c>
      <c r="P63" s="35" t="str">
        <f t="shared" si="23"/>
        <v/>
      </c>
      <c r="Q63" s="15" t="str">
        <f t="shared" si="24"/>
        <v/>
      </c>
    </row>
    <row r="65" spans="1:3" x14ac:dyDescent="0.25">
      <c r="A65" s="24"/>
      <c r="B65" s="24"/>
    </row>
    <row r="66" spans="1:3" x14ac:dyDescent="0.25">
      <c r="A66" s="24"/>
      <c r="B66" s="24"/>
      <c r="C66" s="25"/>
    </row>
    <row r="67" spans="1:3" x14ac:dyDescent="0.25">
      <c r="A67" s="24"/>
      <c r="B67" s="24"/>
      <c r="C67" s="25"/>
    </row>
    <row r="68" spans="1:3" x14ac:dyDescent="0.25">
      <c r="A68" s="24"/>
      <c r="B68" s="24"/>
      <c r="C68" s="25"/>
    </row>
    <row r="69" spans="1:3" x14ac:dyDescent="0.25">
      <c r="A69" s="24"/>
      <c r="B69" s="24"/>
      <c r="C69" s="25"/>
    </row>
  </sheetData>
  <sortState xmlns:xlrd2="http://schemas.microsoft.com/office/spreadsheetml/2017/richdata2" ref="B38:Q41">
    <sortCondition descending="1" ref="Q38:Q41"/>
  </sortState>
  <mergeCells count="18">
    <mergeCell ref="J2:J4"/>
    <mergeCell ref="K2:K4"/>
    <mergeCell ref="L2:L4"/>
    <mergeCell ref="I2:I4"/>
    <mergeCell ref="M2:M4"/>
    <mergeCell ref="A1:Q1"/>
    <mergeCell ref="A2:A4"/>
    <mergeCell ref="B2:B4"/>
    <mergeCell ref="C2:C4"/>
    <mergeCell ref="D2:D4"/>
    <mergeCell ref="E2:E4"/>
    <mergeCell ref="N2:N4"/>
    <mergeCell ref="O2:O4"/>
    <mergeCell ref="P2:P4"/>
    <mergeCell ref="Q2:Q4"/>
    <mergeCell ref="F2:F4"/>
    <mergeCell ref="G2:G4"/>
    <mergeCell ref="H2:H4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E787-BD7F-4335-8611-82D3A816B6F0}">
  <dimension ref="A1:J6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2.75" x14ac:dyDescent="0.25"/>
  <cols>
    <col min="1" max="1" width="5.7109375" style="1" customWidth="1"/>
    <col min="2" max="2" width="23.7109375" style="1" customWidth="1"/>
    <col min="3" max="3" width="18.7109375" style="1" customWidth="1"/>
    <col min="4" max="4" width="4.7109375" style="1" customWidth="1"/>
    <col min="5" max="5" width="7.42578125" style="1" customWidth="1"/>
    <col min="6" max="7" width="6.7109375" style="1" customWidth="1"/>
    <col min="8" max="8" width="4.85546875" style="1" customWidth="1"/>
    <col min="9" max="9" width="6.7109375" style="2" customWidth="1"/>
    <col min="10" max="10" width="0.140625" style="1" customWidth="1"/>
    <col min="11" max="16384" width="9.140625" style="1"/>
  </cols>
  <sheetData>
    <row r="1" spans="1:10" ht="29.25" customHeight="1" thickBot="1" x14ac:dyDescent="0.3">
      <c r="A1" s="60" t="s">
        <v>56</v>
      </c>
      <c r="B1" s="60"/>
      <c r="C1" s="60"/>
      <c r="D1" s="60"/>
      <c r="E1" s="60"/>
      <c r="F1" s="60"/>
      <c r="G1" s="60"/>
      <c r="H1" s="60"/>
      <c r="I1" s="60"/>
      <c r="J1" s="3"/>
    </row>
    <row r="2" spans="1:10" s="4" customFormat="1" ht="18" customHeight="1" thickBot="1" x14ac:dyDescent="0.3">
      <c r="A2" s="61" t="s">
        <v>0</v>
      </c>
      <c r="B2" s="62" t="s">
        <v>1</v>
      </c>
      <c r="C2" s="62" t="s">
        <v>2</v>
      </c>
      <c r="D2" s="63" t="s">
        <v>3</v>
      </c>
      <c r="E2" s="64" t="s">
        <v>4</v>
      </c>
      <c r="F2" s="64" t="s">
        <v>5</v>
      </c>
      <c r="G2" s="64" t="s">
        <v>6</v>
      </c>
      <c r="H2" s="64" t="s">
        <v>7</v>
      </c>
      <c r="I2" s="65" t="s">
        <v>8</v>
      </c>
    </row>
    <row r="3" spans="1:10" s="4" customFormat="1" ht="18" customHeight="1" thickBot="1" x14ac:dyDescent="0.3">
      <c r="A3" s="61"/>
      <c r="B3" s="62"/>
      <c r="C3" s="62"/>
      <c r="D3" s="63"/>
      <c r="E3" s="64"/>
      <c r="F3" s="64"/>
      <c r="G3" s="64"/>
      <c r="H3" s="64"/>
      <c r="I3" s="65"/>
    </row>
    <row r="4" spans="1:10" s="4" customFormat="1" ht="18" customHeight="1" thickBot="1" x14ac:dyDescent="0.3">
      <c r="A4" s="61"/>
      <c r="B4" s="62"/>
      <c r="C4" s="62"/>
      <c r="D4" s="63"/>
      <c r="E4" s="64"/>
      <c r="F4" s="64"/>
      <c r="G4" s="64"/>
      <c r="H4" s="64"/>
      <c r="I4" s="65"/>
    </row>
    <row r="5" spans="1:10" s="4" customFormat="1" ht="18" customHeight="1" x14ac:dyDescent="0.25">
      <c r="A5" s="5"/>
      <c r="B5" s="6" t="s">
        <v>9</v>
      </c>
      <c r="C5" s="7"/>
      <c r="D5" s="8"/>
      <c r="E5" s="9"/>
      <c r="F5" s="10"/>
      <c r="G5" s="11"/>
      <c r="H5" s="11"/>
      <c r="I5" s="12"/>
    </row>
    <row r="6" spans="1:10" s="4" customFormat="1" ht="15" customHeight="1" x14ac:dyDescent="0.25">
      <c r="A6" s="13" t="s">
        <v>10</v>
      </c>
      <c r="B6" s="14" t="s">
        <v>57</v>
      </c>
      <c r="C6" s="14" t="s">
        <v>58</v>
      </c>
      <c r="D6" s="14" t="s">
        <v>11</v>
      </c>
      <c r="E6" s="53">
        <v>27731</v>
      </c>
      <c r="F6" s="54">
        <f>86+94</f>
        <v>180</v>
      </c>
      <c r="G6" s="54">
        <f>27+35</f>
        <v>62</v>
      </c>
      <c r="H6" s="54">
        <v>7</v>
      </c>
      <c r="I6" s="15">
        <f>IF(B6="","",F6+G6)</f>
        <v>242</v>
      </c>
    </row>
    <row r="7" spans="1:10" s="4" customFormat="1" ht="15" customHeight="1" x14ac:dyDescent="0.25">
      <c r="A7" s="13" t="s">
        <v>12</v>
      </c>
      <c r="B7" s="14" t="s">
        <v>59</v>
      </c>
      <c r="C7" s="16" t="s">
        <v>60</v>
      </c>
      <c r="D7" s="14" t="s">
        <v>11</v>
      </c>
      <c r="E7" s="53">
        <v>27700</v>
      </c>
      <c r="F7" s="54">
        <f>96+89</f>
        <v>185</v>
      </c>
      <c r="G7" s="54">
        <f>36+18</f>
        <v>54</v>
      </c>
      <c r="H7" s="54">
        <v>10</v>
      </c>
      <c r="I7" s="15">
        <f>IF(B7="","",F7+G7)</f>
        <v>239</v>
      </c>
    </row>
    <row r="8" spans="1:10" s="4" customFormat="1" ht="15" customHeight="1" x14ac:dyDescent="0.25">
      <c r="A8" s="13" t="s">
        <v>13</v>
      </c>
      <c r="B8" s="14" t="s">
        <v>61</v>
      </c>
      <c r="C8" s="14" t="s">
        <v>60</v>
      </c>
      <c r="D8" s="14" t="s">
        <v>11</v>
      </c>
      <c r="E8" s="53">
        <v>27699</v>
      </c>
      <c r="F8" s="54">
        <f>80+71</f>
        <v>151</v>
      </c>
      <c r="G8" s="54">
        <f>44+36</f>
        <v>80</v>
      </c>
      <c r="H8" s="54">
        <v>9</v>
      </c>
      <c r="I8" s="15">
        <f>IF(B8="","",F8+G8)</f>
        <v>231</v>
      </c>
    </row>
    <row r="9" spans="1:10" s="4" customFormat="1" ht="15" customHeight="1" x14ac:dyDescent="0.25">
      <c r="A9" s="13" t="s">
        <v>14</v>
      </c>
      <c r="B9" s="16" t="s">
        <v>62</v>
      </c>
      <c r="C9" s="16" t="s">
        <v>63</v>
      </c>
      <c r="D9" s="14" t="s">
        <v>11</v>
      </c>
      <c r="E9" s="53">
        <v>27343</v>
      </c>
      <c r="F9" s="54">
        <f>80+76</f>
        <v>156</v>
      </c>
      <c r="G9" s="54">
        <f>25+42</f>
        <v>67</v>
      </c>
      <c r="H9" s="54">
        <v>6</v>
      </c>
      <c r="I9" s="15">
        <f>IF(B9="","",F9+G9)</f>
        <v>223</v>
      </c>
    </row>
    <row r="10" spans="1:10" s="4" customFormat="1" ht="15" customHeight="1" x14ac:dyDescent="0.25">
      <c r="A10" s="13" t="s">
        <v>15</v>
      </c>
      <c r="B10" s="14" t="s">
        <v>64</v>
      </c>
      <c r="C10" s="14" t="s">
        <v>63</v>
      </c>
      <c r="D10" s="14" t="s">
        <v>11</v>
      </c>
      <c r="E10" s="53">
        <v>27852</v>
      </c>
      <c r="F10" s="54">
        <f>64+83</f>
        <v>147</v>
      </c>
      <c r="G10" s="54">
        <f>36+31</f>
        <v>67</v>
      </c>
      <c r="H10" s="54">
        <v>7</v>
      </c>
      <c r="I10" s="15">
        <f>IF(B10="","",F10+G10)</f>
        <v>214</v>
      </c>
    </row>
    <row r="11" spans="1:10" s="4" customFormat="1" ht="15" customHeight="1" x14ac:dyDescent="0.25">
      <c r="A11" s="13" t="s">
        <v>16</v>
      </c>
      <c r="B11" s="14"/>
      <c r="C11" s="14"/>
      <c r="D11" s="14"/>
      <c r="E11" s="53"/>
      <c r="F11" s="54"/>
      <c r="G11" s="54"/>
      <c r="H11" s="54"/>
      <c r="I11" s="15" t="str">
        <f t="shared" ref="I11:I20" si="0">IF(B11="","",F11+G11)</f>
        <v/>
      </c>
    </row>
    <row r="12" spans="1:10" s="4" customFormat="1" ht="15" hidden="1" customHeight="1" x14ac:dyDescent="0.25">
      <c r="A12" s="13" t="s">
        <v>17</v>
      </c>
      <c r="B12" s="16"/>
      <c r="C12" s="16"/>
      <c r="D12" s="14"/>
      <c r="E12" s="53"/>
      <c r="F12" s="54"/>
      <c r="G12" s="54"/>
      <c r="H12" s="54"/>
      <c r="I12" s="15" t="str">
        <f t="shared" si="0"/>
        <v/>
      </c>
    </row>
    <row r="13" spans="1:10" s="4" customFormat="1" ht="15" hidden="1" customHeight="1" x14ac:dyDescent="0.25">
      <c r="A13" s="13" t="s">
        <v>18</v>
      </c>
      <c r="B13" s="14"/>
      <c r="C13" s="14"/>
      <c r="D13" s="14"/>
      <c r="E13" s="53"/>
      <c r="F13" s="54"/>
      <c r="G13" s="54"/>
      <c r="H13" s="54"/>
      <c r="I13" s="15" t="str">
        <f t="shared" si="0"/>
        <v/>
      </c>
    </row>
    <row r="14" spans="1:10" s="4" customFormat="1" ht="15" hidden="1" customHeight="1" x14ac:dyDescent="0.25">
      <c r="A14" s="13" t="s">
        <v>19</v>
      </c>
      <c r="B14" s="14"/>
      <c r="C14" s="14"/>
      <c r="D14" s="14"/>
      <c r="E14" s="53"/>
      <c r="F14" s="54"/>
      <c r="G14" s="54"/>
      <c r="H14" s="54"/>
      <c r="I14" s="15" t="str">
        <f t="shared" si="0"/>
        <v/>
      </c>
    </row>
    <row r="15" spans="1:10" s="4" customFormat="1" ht="15" hidden="1" customHeight="1" x14ac:dyDescent="0.25">
      <c r="A15" s="13" t="s">
        <v>20</v>
      </c>
      <c r="B15" s="14"/>
      <c r="C15" s="14"/>
      <c r="D15" s="14"/>
      <c r="E15" s="53"/>
      <c r="F15" s="54"/>
      <c r="G15" s="54"/>
      <c r="H15" s="54"/>
      <c r="I15" s="15" t="str">
        <f t="shared" si="0"/>
        <v/>
      </c>
    </row>
    <row r="16" spans="1:10" s="4" customFormat="1" ht="15" hidden="1" customHeight="1" x14ac:dyDescent="0.25">
      <c r="A16" s="13" t="s">
        <v>21</v>
      </c>
      <c r="B16" s="14"/>
      <c r="C16" s="14"/>
      <c r="D16" s="14"/>
      <c r="E16" s="53"/>
      <c r="F16" s="54"/>
      <c r="G16" s="54"/>
      <c r="H16" s="54"/>
      <c r="I16" s="15" t="str">
        <f t="shared" si="0"/>
        <v/>
      </c>
    </row>
    <row r="17" spans="1:9" s="4" customFormat="1" ht="15" hidden="1" customHeight="1" x14ac:dyDescent="0.25">
      <c r="A17" s="13" t="s">
        <v>22</v>
      </c>
      <c r="B17" s="16"/>
      <c r="C17" s="16"/>
      <c r="D17" s="16"/>
      <c r="E17" s="53"/>
      <c r="F17" s="54"/>
      <c r="G17" s="54"/>
      <c r="H17" s="54"/>
      <c r="I17" s="15" t="str">
        <f t="shared" si="0"/>
        <v/>
      </c>
    </row>
    <row r="18" spans="1:9" s="4" customFormat="1" ht="15" hidden="1" customHeight="1" x14ac:dyDescent="0.25">
      <c r="A18" s="13" t="s">
        <v>23</v>
      </c>
      <c r="B18" s="16"/>
      <c r="C18" s="16"/>
      <c r="D18" s="16"/>
      <c r="E18" s="53"/>
      <c r="F18" s="54"/>
      <c r="G18" s="54"/>
      <c r="H18" s="54"/>
      <c r="I18" s="15" t="str">
        <f t="shared" si="0"/>
        <v/>
      </c>
    </row>
    <row r="19" spans="1:9" s="4" customFormat="1" ht="15" hidden="1" customHeight="1" x14ac:dyDescent="0.25">
      <c r="A19" s="13" t="s">
        <v>24</v>
      </c>
      <c r="B19" s="17"/>
      <c r="C19" s="17"/>
      <c r="D19" s="17"/>
      <c r="E19" s="55"/>
      <c r="F19" s="54"/>
      <c r="G19" s="54"/>
      <c r="H19" s="54"/>
      <c r="I19" s="15" t="str">
        <f t="shared" si="0"/>
        <v/>
      </c>
    </row>
    <row r="20" spans="1:9" s="4" customFormat="1" ht="15" hidden="1" customHeight="1" x14ac:dyDescent="0.25">
      <c r="A20" s="13" t="s">
        <v>25</v>
      </c>
      <c r="B20" s="14"/>
      <c r="C20" s="14"/>
      <c r="D20" s="14"/>
      <c r="E20" s="53"/>
      <c r="F20" s="54"/>
      <c r="G20" s="54"/>
      <c r="H20" s="54"/>
      <c r="I20" s="15" t="str">
        <f t="shared" si="0"/>
        <v/>
      </c>
    </row>
    <row r="21" spans="1:9" s="4" customFormat="1" ht="15" customHeight="1" x14ac:dyDescent="0.25">
      <c r="A21" s="18"/>
      <c r="B21" s="6" t="s">
        <v>26</v>
      </c>
      <c r="C21" s="19"/>
      <c r="D21" s="19"/>
      <c r="E21" s="56"/>
      <c r="F21" s="57"/>
      <c r="G21" s="20"/>
      <c r="H21" s="20"/>
      <c r="I21" s="21"/>
    </row>
    <row r="22" spans="1:9" s="4" customFormat="1" ht="15" customHeight="1" x14ac:dyDescent="0.25">
      <c r="A22" s="13" t="s">
        <v>10</v>
      </c>
      <c r="B22" s="17" t="s">
        <v>65</v>
      </c>
      <c r="C22" s="16" t="s">
        <v>58</v>
      </c>
      <c r="D22" s="17" t="s">
        <v>39</v>
      </c>
      <c r="E22" s="55">
        <v>26735</v>
      </c>
      <c r="F22" s="58">
        <f>92+94</f>
        <v>186</v>
      </c>
      <c r="G22" s="58">
        <f>27+35</f>
        <v>62</v>
      </c>
      <c r="H22" s="58">
        <v>7</v>
      </c>
      <c r="I22" s="22">
        <f>IF(B22="","",F22+G22)</f>
        <v>248</v>
      </c>
    </row>
    <row r="23" spans="1:9" s="4" customFormat="1" ht="15" customHeight="1" x14ac:dyDescent="0.25">
      <c r="A23" s="13" t="s">
        <v>12</v>
      </c>
      <c r="B23" s="17" t="s">
        <v>66</v>
      </c>
      <c r="C23" s="17" t="s">
        <v>60</v>
      </c>
      <c r="D23" s="17" t="s">
        <v>39</v>
      </c>
      <c r="E23" s="55" t="s">
        <v>67</v>
      </c>
      <c r="F23" s="54">
        <f>83+79</f>
        <v>162</v>
      </c>
      <c r="G23" s="54">
        <f>26+34</f>
        <v>60</v>
      </c>
      <c r="H23" s="54">
        <v>10</v>
      </c>
      <c r="I23" s="15">
        <f>IF(B23="","",F23+G23)</f>
        <v>222</v>
      </c>
    </row>
    <row r="24" spans="1:9" s="4" customFormat="1" ht="15" customHeight="1" x14ac:dyDescent="0.25">
      <c r="A24" s="13" t="s">
        <v>13</v>
      </c>
      <c r="B24" s="17" t="s">
        <v>68</v>
      </c>
      <c r="C24" s="17" t="s">
        <v>60</v>
      </c>
      <c r="D24" s="17" t="s">
        <v>39</v>
      </c>
      <c r="E24" s="55" t="s">
        <v>67</v>
      </c>
      <c r="F24" s="58">
        <f>64+77</f>
        <v>141</v>
      </c>
      <c r="G24" s="58">
        <f>17+24</f>
        <v>41</v>
      </c>
      <c r="H24" s="58">
        <v>15</v>
      </c>
      <c r="I24" s="15">
        <f>IF(B24="","",F24+G24)</f>
        <v>182</v>
      </c>
    </row>
    <row r="25" spans="1:9" s="4" customFormat="1" ht="15" customHeight="1" x14ac:dyDescent="0.25">
      <c r="A25" s="13" t="s">
        <v>14</v>
      </c>
      <c r="B25" s="17"/>
      <c r="C25" s="17"/>
      <c r="D25" s="17"/>
      <c r="E25" s="55"/>
      <c r="F25" s="54"/>
      <c r="G25" s="54"/>
      <c r="H25" s="54"/>
      <c r="I25" s="15" t="str">
        <f t="shared" ref="I25:I36" si="1">IF(B25="","",F25+G25)</f>
        <v/>
      </c>
    </row>
    <row r="26" spans="1:9" s="4" customFormat="1" ht="15" hidden="1" customHeight="1" x14ac:dyDescent="0.25">
      <c r="A26" s="13" t="s">
        <v>15</v>
      </c>
      <c r="B26" s="17"/>
      <c r="C26" s="17"/>
      <c r="D26" s="17"/>
      <c r="E26" s="55"/>
      <c r="F26" s="54"/>
      <c r="G26" s="54"/>
      <c r="H26" s="54"/>
      <c r="I26" s="15" t="str">
        <f t="shared" si="1"/>
        <v/>
      </c>
    </row>
    <row r="27" spans="1:9" s="4" customFormat="1" ht="15" hidden="1" customHeight="1" x14ac:dyDescent="0.25">
      <c r="A27" s="13" t="s">
        <v>16</v>
      </c>
      <c r="B27" s="17"/>
      <c r="C27" s="17"/>
      <c r="D27" s="17"/>
      <c r="E27" s="55"/>
      <c r="F27" s="54"/>
      <c r="G27" s="54"/>
      <c r="H27" s="54"/>
      <c r="I27" s="15" t="str">
        <f t="shared" si="1"/>
        <v/>
      </c>
    </row>
    <row r="28" spans="1:9" s="4" customFormat="1" ht="15" hidden="1" customHeight="1" x14ac:dyDescent="0.25">
      <c r="A28" s="13" t="s">
        <v>17</v>
      </c>
      <c r="B28" s="17"/>
      <c r="C28" s="17"/>
      <c r="D28" s="17"/>
      <c r="E28" s="55"/>
      <c r="F28" s="54"/>
      <c r="G28" s="54"/>
      <c r="H28" s="54"/>
      <c r="I28" s="15" t="str">
        <f t="shared" si="1"/>
        <v/>
      </c>
    </row>
    <row r="29" spans="1:9" s="4" customFormat="1" ht="15" hidden="1" customHeight="1" x14ac:dyDescent="0.25">
      <c r="A29" s="13" t="s">
        <v>18</v>
      </c>
      <c r="B29" s="17"/>
      <c r="C29" s="17"/>
      <c r="D29" s="17"/>
      <c r="E29" s="55"/>
      <c r="F29" s="54"/>
      <c r="G29" s="54"/>
      <c r="H29" s="54"/>
      <c r="I29" s="15" t="str">
        <f t="shared" si="1"/>
        <v/>
      </c>
    </row>
    <row r="30" spans="1:9" s="4" customFormat="1" ht="15" hidden="1" customHeight="1" x14ac:dyDescent="0.25">
      <c r="A30" s="13" t="s">
        <v>19</v>
      </c>
      <c r="B30" s="17"/>
      <c r="C30" s="17"/>
      <c r="D30" s="17"/>
      <c r="E30" s="55"/>
      <c r="F30" s="54"/>
      <c r="G30" s="54"/>
      <c r="H30" s="54"/>
      <c r="I30" s="15" t="str">
        <f t="shared" si="1"/>
        <v/>
      </c>
    </row>
    <row r="31" spans="1:9" s="4" customFormat="1" ht="15" hidden="1" customHeight="1" x14ac:dyDescent="0.25">
      <c r="A31" s="13" t="s">
        <v>20</v>
      </c>
      <c r="B31" s="17"/>
      <c r="C31" s="17"/>
      <c r="D31" s="17"/>
      <c r="E31" s="55"/>
      <c r="F31" s="54"/>
      <c r="G31" s="54"/>
      <c r="H31" s="54"/>
      <c r="I31" s="15" t="str">
        <f t="shared" si="1"/>
        <v/>
      </c>
    </row>
    <row r="32" spans="1:9" s="4" customFormat="1" ht="15" hidden="1" customHeight="1" x14ac:dyDescent="0.25">
      <c r="A32" s="13" t="s">
        <v>21</v>
      </c>
      <c r="B32" s="14"/>
      <c r="C32" s="17"/>
      <c r="D32" s="17"/>
      <c r="E32" s="55"/>
      <c r="F32" s="54"/>
      <c r="G32" s="54"/>
      <c r="H32" s="54"/>
      <c r="I32" s="15" t="str">
        <f t="shared" si="1"/>
        <v/>
      </c>
    </row>
    <row r="33" spans="1:9" s="4" customFormat="1" ht="15" hidden="1" customHeight="1" x14ac:dyDescent="0.25">
      <c r="A33" s="13" t="s">
        <v>22</v>
      </c>
      <c r="B33" s="16"/>
      <c r="C33" s="17"/>
      <c r="D33" s="17"/>
      <c r="E33" s="55"/>
      <c r="F33" s="54"/>
      <c r="G33" s="54"/>
      <c r="H33" s="54"/>
      <c r="I33" s="15" t="str">
        <f t="shared" si="1"/>
        <v/>
      </c>
    </row>
    <row r="34" spans="1:9" s="4" customFormat="1" ht="15" hidden="1" customHeight="1" x14ac:dyDescent="0.25">
      <c r="A34" s="13" t="s">
        <v>23</v>
      </c>
      <c r="B34" s="16"/>
      <c r="C34" s="17"/>
      <c r="D34" s="17"/>
      <c r="E34" s="55"/>
      <c r="F34" s="54"/>
      <c r="G34" s="54"/>
      <c r="H34" s="54"/>
      <c r="I34" s="15" t="str">
        <f t="shared" si="1"/>
        <v/>
      </c>
    </row>
    <row r="35" spans="1:9" s="4" customFormat="1" ht="15" hidden="1" customHeight="1" x14ac:dyDescent="0.25">
      <c r="A35" s="13" t="s">
        <v>24</v>
      </c>
      <c r="B35" s="17"/>
      <c r="C35" s="16"/>
      <c r="D35" s="16"/>
      <c r="E35" s="53"/>
      <c r="F35" s="54"/>
      <c r="G35" s="54"/>
      <c r="H35" s="54"/>
      <c r="I35" s="15" t="str">
        <f t="shared" si="1"/>
        <v/>
      </c>
    </row>
    <row r="36" spans="1:9" s="4" customFormat="1" ht="15" hidden="1" customHeight="1" x14ac:dyDescent="0.25">
      <c r="A36" s="13" t="s">
        <v>25</v>
      </c>
      <c r="B36" s="14"/>
      <c r="C36" s="16"/>
      <c r="D36" s="16"/>
      <c r="E36" s="53"/>
      <c r="F36" s="54"/>
      <c r="G36" s="54"/>
      <c r="H36" s="54"/>
      <c r="I36" s="15" t="str">
        <f t="shared" si="1"/>
        <v/>
      </c>
    </row>
    <row r="37" spans="1:9" s="4" customFormat="1" ht="15" customHeight="1" x14ac:dyDescent="0.25">
      <c r="A37" s="18"/>
      <c r="B37" s="6" t="s">
        <v>27</v>
      </c>
      <c r="C37" s="19"/>
      <c r="D37" s="19"/>
      <c r="E37" s="56"/>
      <c r="F37" s="59"/>
      <c r="G37" s="23"/>
      <c r="H37" s="23"/>
      <c r="I37" s="21"/>
    </row>
    <row r="38" spans="1:9" s="4" customFormat="1" ht="15" customHeight="1" x14ac:dyDescent="0.25">
      <c r="A38" s="13" t="s">
        <v>10</v>
      </c>
      <c r="B38" s="16" t="s">
        <v>69</v>
      </c>
      <c r="C38" s="16" t="s">
        <v>63</v>
      </c>
      <c r="D38" s="16" t="s">
        <v>28</v>
      </c>
      <c r="E38" s="53">
        <v>27341</v>
      </c>
      <c r="F38" s="54">
        <f>80+90</f>
        <v>170</v>
      </c>
      <c r="G38" s="54">
        <f>38+46</f>
        <v>84</v>
      </c>
      <c r="H38" s="54">
        <v>3</v>
      </c>
      <c r="I38" s="15">
        <f t="shared" ref="I38:I54" si="2">IF(B38="","",F38+G38)</f>
        <v>254</v>
      </c>
    </row>
    <row r="39" spans="1:9" s="4" customFormat="1" ht="15" customHeight="1" x14ac:dyDescent="0.25">
      <c r="A39" s="13" t="s">
        <v>12</v>
      </c>
      <c r="B39" s="16" t="s">
        <v>70</v>
      </c>
      <c r="C39" s="16" t="s">
        <v>63</v>
      </c>
      <c r="D39" s="16" t="s">
        <v>28</v>
      </c>
      <c r="E39" s="53">
        <v>27978</v>
      </c>
      <c r="F39" s="54">
        <f>88+77</f>
        <v>165</v>
      </c>
      <c r="G39" s="54">
        <f>47+38</f>
        <v>85</v>
      </c>
      <c r="H39" s="54">
        <v>5</v>
      </c>
      <c r="I39" s="15">
        <f t="shared" si="2"/>
        <v>250</v>
      </c>
    </row>
    <row r="40" spans="1:9" s="4" customFormat="1" ht="15" customHeight="1" x14ac:dyDescent="0.25">
      <c r="A40" s="13" t="s">
        <v>13</v>
      </c>
      <c r="B40" s="16" t="s">
        <v>71</v>
      </c>
      <c r="C40" s="16" t="s">
        <v>63</v>
      </c>
      <c r="D40" s="16" t="s">
        <v>28</v>
      </c>
      <c r="E40" s="53">
        <v>27531</v>
      </c>
      <c r="F40" s="54">
        <f>67+91</f>
        <v>158</v>
      </c>
      <c r="G40" s="54">
        <f>36+50</f>
        <v>86</v>
      </c>
      <c r="H40" s="54">
        <v>5</v>
      </c>
      <c r="I40" s="15">
        <f t="shared" si="2"/>
        <v>244</v>
      </c>
    </row>
    <row r="41" spans="1:9" s="4" customFormat="1" ht="15" customHeight="1" x14ac:dyDescent="0.25">
      <c r="A41" s="13" t="s">
        <v>14</v>
      </c>
      <c r="B41" s="16" t="s">
        <v>72</v>
      </c>
      <c r="C41" s="16" t="s">
        <v>58</v>
      </c>
      <c r="D41" s="16" t="s">
        <v>28</v>
      </c>
      <c r="E41" s="53">
        <v>27732</v>
      </c>
      <c r="F41" s="54">
        <f>71+78</f>
        <v>149</v>
      </c>
      <c r="G41" s="54">
        <f>45+46</f>
        <v>91</v>
      </c>
      <c r="H41" s="54">
        <v>3</v>
      </c>
      <c r="I41" s="15">
        <f t="shared" si="2"/>
        <v>240</v>
      </c>
    </row>
    <row r="42" spans="1:9" s="4" customFormat="1" ht="15" customHeight="1" x14ac:dyDescent="0.25">
      <c r="A42" s="13" t="s">
        <v>15</v>
      </c>
      <c r="B42" s="16" t="s">
        <v>73</v>
      </c>
      <c r="C42" s="16" t="s">
        <v>58</v>
      </c>
      <c r="D42" s="16" t="s">
        <v>28</v>
      </c>
      <c r="E42" s="53">
        <v>28034</v>
      </c>
      <c r="F42" s="54">
        <f>78+74</f>
        <v>152</v>
      </c>
      <c r="G42" s="54">
        <f>39+44</f>
        <v>83</v>
      </c>
      <c r="H42" s="54">
        <v>8</v>
      </c>
      <c r="I42" s="15">
        <f t="shared" si="2"/>
        <v>235</v>
      </c>
    </row>
    <row r="43" spans="1:9" s="4" customFormat="1" ht="15" customHeight="1" x14ac:dyDescent="0.25">
      <c r="A43" s="13" t="s">
        <v>16</v>
      </c>
      <c r="B43" s="16" t="s">
        <v>74</v>
      </c>
      <c r="C43" s="16" t="s">
        <v>60</v>
      </c>
      <c r="D43" s="14" t="s">
        <v>28</v>
      </c>
      <c r="E43" s="53" t="s">
        <v>67</v>
      </c>
      <c r="F43" s="54">
        <f>72+74</f>
        <v>146</v>
      </c>
      <c r="G43" s="54">
        <f>42+46</f>
        <v>88</v>
      </c>
      <c r="H43" s="54">
        <v>7</v>
      </c>
      <c r="I43" s="15">
        <f t="shared" si="2"/>
        <v>234</v>
      </c>
    </row>
    <row r="44" spans="1:9" s="4" customFormat="1" ht="15" customHeight="1" x14ac:dyDescent="0.25">
      <c r="A44" s="13" t="s">
        <v>17</v>
      </c>
      <c r="B44" s="16" t="s">
        <v>75</v>
      </c>
      <c r="C44" s="16" t="s">
        <v>63</v>
      </c>
      <c r="D44" s="16" t="s">
        <v>28</v>
      </c>
      <c r="E44" s="53">
        <v>27909</v>
      </c>
      <c r="F44" s="54">
        <f>82+74</f>
        <v>156</v>
      </c>
      <c r="G44" s="54">
        <f>39+37</f>
        <v>76</v>
      </c>
      <c r="H44" s="54">
        <v>7</v>
      </c>
      <c r="I44" s="15">
        <f t="shared" si="2"/>
        <v>232</v>
      </c>
    </row>
    <row r="45" spans="1:9" s="4" customFormat="1" ht="15" customHeight="1" x14ac:dyDescent="0.25">
      <c r="A45" s="13" t="s">
        <v>18</v>
      </c>
      <c r="B45" s="16" t="s">
        <v>76</v>
      </c>
      <c r="C45" s="16" t="s">
        <v>58</v>
      </c>
      <c r="D45" s="16" t="s">
        <v>28</v>
      </c>
      <c r="E45" s="53">
        <v>28035</v>
      </c>
      <c r="F45" s="54">
        <f>78+71</f>
        <v>149</v>
      </c>
      <c r="G45" s="54">
        <f>41+39</f>
        <v>80</v>
      </c>
      <c r="H45" s="54">
        <v>6</v>
      </c>
      <c r="I45" s="15">
        <f t="shared" si="2"/>
        <v>229</v>
      </c>
    </row>
    <row r="46" spans="1:9" s="4" customFormat="1" ht="15" customHeight="1" x14ac:dyDescent="0.25">
      <c r="A46" s="13" t="s">
        <v>19</v>
      </c>
      <c r="B46" s="16" t="s">
        <v>77</v>
      </c>
      <c r="C46" s="16" t="s">
        <v>63</v>
      </c>
      <c r="D46" s="14" t="s">
        <v>28</v>
      </c>
      <c r="E46" s="53">
        <v>27532</v>
      </c>
      <c r="F46" s="54">
        <f>64+85</f>
        <v>149</v>
      </c>
      <c r="G46" s="54">
        <f>39+39</f>
        <v>78</v>
      </c>
      <c r="H46" s="54">
        <v>4</v>
      </c>
      <c r="I46" s="15">
        <f t="shared" si="2"/>
        <v>227</v>
      </c>
    </row>
    <row r="47" spans="1:9" s="4" customFormat="1" ht="15" customHeight="1" x14ac:dyDescent="0.25">
      <c r="A47" s="13" t="s">
        <v>20</v>
      </c>
      <c r="B47" s="17" t="s">
        <v>78</v>
      </c>
      <c r="C47" s="16" t="s">
        <v>60</v>
      </c>
      <c r="D47" s="16" t="s">
        <v>28</v>
      </c>
      <c r="E47" s="53" t="s">
        <v>67</v>
      </c>
      <c r="F47" s="54">
        <f>69+62</f>
        <v>131</v>
      </c>
      <c r="G47" s="54">
        <f>44+33</f>
        <v>77</v>
      </c>
      <c r="H47" s="54">
        <v>5</v>
      </c>
      <c r="I47" s="15">
        <f t="shared" si="2"/>
        <v>208</v>
      </c>
    </row>
    <row r="48" spans="1:9" s="4" customFormat="1" ht="15" customHeight="1" x14ac:dyDescent="0.25">
      <c r="A48" s="13" t="s">
        <v>21</v>
      </c>
      <c r="B48" s="16" t="s">
        <v>79</v>
      </c>
      <c r="C48" s="16" t="s">
        <v>63</v>
      </c>
      <c r="D48" s="16" t="s">
        <v>28</v>
      </c>
      <c r="E48" s="53">
        <v>27583</v>
      </c>
      <c r="F48" s="54"/>
      <c r="G48" s="54"/>
      <c r="H48" s="54"/>
      <c r="I48" s="15">
        <f t="shared" si="2"/>
        <v>0</v>
      </c>
    </row>
    <row r="49" spans="1:9" s="4" customFormat="1" ht="15" customHeight="1" x14ac:dyDescent="0.25">
      <c r="A49" s="13" t="s">
        <v>22</v>
      </c>
      <c r="B49" s="16"/>
      <c r="C49" s="16"/>
      <c r="D49" s="16"/>
      <c r="E49" s="53"/>
      <c r="F49" s="54"/>
      <c r="G49" s="54"/>
      <c r="H49" s="54"/>
      <c r="I49" s="15" t="str">
        <f t="shared" si="2"/>
        <v/>
      </c>
    </row>
    <row r="50" spans="1:9" s="4" customFormat="1" ht="15" hidden="1" customHeight="1" x14ac:dyDescent="0.25">
      <c r="A50" s="13" t="s">
        <v>23</v>
      </c>
      <c r="B50" s="16"/>
      <c r="C50" s="16"/>
      <c r="D50" s="16"/>
      <c r="E50" s="53"/>
      <c r="F50" s="54"/>
      <c r="G50" s="54"/>
      <c r="H50" s="54"/>
      <c r="I50" s="15" t="str">
        <f t="shared" si="2"/>
        <v/>
      </c>
    </row>
    <row r="51" spans="1:9" s="4" customFormat="1" ht="15" hidden="1" customHeight="1" x14ac:dyDescent="0.25">
      <c r="A51" s="13" t="s">
        <v>24</v>
      </c>
      <c r="B51" s="16"/>
      <c r="C51" s="16"/>
      <c r="D51" s="16"/>
      <c r="E51" s="53"/>
      <c r="F51" s="54"/>
      <c r="G51" s="54"/>
      <c r="H51" s="54"/>
      <c r="I51" s="15" t="str">
        <f t="shared" si="2"/>
        <v/>
      </c>
    </row>
    <row r="52" spans="1:9" s="4" customFormat="1" ht="15" hidden="1" customHeight="1" x14ac:dyDescent="0.25">
      <c r="A52" s="13" t="s">
        <v>25</v>
      </c>
      <c r="B52" s="16"/>
      <c r="C52" s="16"/>
      <c r="D52" s="16"/>
      <c r="E52" s="53"/>
      <c r="F52" s="54"/>
      <c r="G52" s="54"/>
      <c r="H52" s="54"/>
      <c r="I52" s="15" t="str">
        <f t="shared" si="2"/>
        <v/>
      </c>
    </row>
    <row r="53" spans="1:9" s="4" customFormat="1" ht="15" hidden="1" customHeight="1" x14ac:dyDescent="0.25">
      <c r="A53" s="13" t="s">
        <v>80</v>
      </c>
      <c r="B53" s="17"/>
      <c r="C53" s="16"/>
      <c r="D53" s="16"/>
      <c r="E53" s="53"/>
      <c r="F53" s="54"/>
      <c r="G53" s="54"/>
      <c r="H53" s="54"/>
      <c r="I53" s="15" t="str">
        <f t="shared" si="2"/>
        <v/>
      </c>
    </row>
    <row r="54" spans="1:9" s="4" customFormat="1" ht="15" hidden="1" customHeight="1" x14ac:dyDescent="0.25">
      <c r="A54" s="13" t="s">
        <v>81</v>
      </c>
      <c r="B54" s="16"/>
      <c r="C54" s="16"/>
      <c r="D54" s="14"/>
      <c r="E54" s="53"/>
      <c r="F54" s="54"/>
      <c r="G54" s="54"/>
      <c r="H54" s="54"/>
      <c r="I54" s="15" t="str">
        <f t="shared" si="2"/>
        <v/>
      </c>
    </row>
    <row r="55" spans="1:9" s="4" customFormat="1" ht="15" customHeight="1" x14ac:dyDescent="0.25">
      <c r="A55" s="18"/>
      <c r="B55" s="6" t="s">
        <v>29</v>
      </c>
      <c r="C55" s="19"/>
      <c r="D55" s="19"/>
      <c r="E55" s="56"/>
      <c r="F55" s="59"/>
      <c r="G55" s="23"/>
      <c r="H55" s="23"/>
      <c r="I55" s="21"/>
    </row>
    <row r="56" spans="1:9" s="4" customFormat="1" ht="15" customHeight="1" x14ac:dyDescent="0.25">
      <c r="A56" s="13" t="s">
        <v>10</v>
      </c>
      <c r="B56" s="16" t="s">
        <v>82</v>
      </c>
      <c r="C56" s="16" t="s">
        <v>60</v>
      </c>
      <c r="D56" s="16" t="s">
        <v>32</v>
      </c>
      <c r="E56" s="53" t="s">
        <v>67</v>
      </c>
      <c r="F56" s="54">
        <f>68+82</f>
        <v>150</v>
      </c>
      <c r="G56" s="54">
        <f>35+40</f>
        <v>75</v>
      </c>
      <c r="H56" s="54">
        <v>8</v>
      </c>
      <c r="I56" s="15">
        <f t="shared" ref="I56:I65" si="3">IF(B56="","",F56+G56)</f>
        <v>225</v>
      </c>
    </row>
    <row r="57" spans="1:9" s="4" customFormat="1" ht="15" customHeight="1" x14ac:dyDescent="0.25">
      <c r="A57" s="13" t="s">
        <v>12</v>
      </c>
      <c r="B57" s="17"/>
      <c r="C57" s="17"/>
      <c r="D57" s="17"/>
      <c r="E57" s="55"/>
      <c r="F57" s="54"/>
      <c r="G57" s="54"/>
      <c r="H57" s="54"/>
      <c r="I57" s="15" t="str">
        <f t="shared" si="3"/>
        <v/>
      </c>
    </row>
    <row r="58" spans="1:9" s="4" customFormat="1" ht="15" hidden="1" customHeight="1" x14ac:dyDescent="0.25">
      <c r="A58" s="13" t="s">
        <v>13</v>
      </c>
      <c r="B58" s="16"/>
      <c r="C58" s="16"/>
      <c r="D58" s="16"/>
      <c r="E58" s="53"/>
      <c r="F58" s="54"/>
      <c r="G58" s="54"/>
      <c r="H58" s="54"/>
      <c r="I58" s="15" t="str">
        <f t="shared" si="3"/>
        <v/>
      </c>
    </row>
    <row r="59" spans="1:9" s="4" customFormat="1" ht="15" hidden="1" customHeight="1" x14ac:dyDescent="0.25">
      <c r="A59" s="13" t="s">
        <v>14</v>
      </c>
      <c r="B59" s="16"/>
      <c r="C59" s="16"/>
      <c r="D59" s="16"/>
      <c r="E59" s="53"/>
      <c r="F59" s="54"/>
      <c r="G59" s="54"/>
      <c r="H59" s="54"/>
      <c r="I59" s="15" t="str">
        <f t="shared" si="3"/>
        <v/>
      </c>
    </row>
    <row r="60" spans="1:9" s="4" customFormat="1" ht="15" hidden="1" customHeight="1" x14ac:dyDescent="0.25">
      <c r="A60" s="13" t="s">
        <v>15</v>
      </c>
      <c r="B60" s="17"/>
      <c r="C60" s="16"/>
      <c r="D60" s="16"/>
      <c r="E60" s="53"/>
      <c r="F60" s="54"/>
      <c r="G60" s="54"/>
      <c r="H60" s="54"/>
      <c r="I60" s="15" t="str">
        <f t="shared" si="3"/>
        <v/>
      </c>
    </row>
    <row r="61" spans="1:9" s="4" customFormat="1" ht="15" hidden="1" customHeight="1" x14ac:dyDescent="0.25">
      <c r="A61" s="13" t="s">
        <v>16</v>
      </c>
      <c r="B61" s="16"/>
      <c r="C61" s="16"/>
      <c r="D61" s="16"/>
      <c r="E61" s="53"/>
      <c r="F61" s="54"/>
      <c r="G61" s="54"/>
      <c r="H61" s="54"/>
      <c r="I61" s="15" t="str">
        <f t="shared" si="3"/>
        <v/>
      </c>
    </row>
    <row r="62" spans="1:9" s="4" customFormat="1" ht="15" hidden="1" customHeight="1" x14ac:dyDescent="0.25">
      <c r="A62" s="13" t="s">
        <v>17</v>
      </c>
      <c r="B62" s="17"/>
      <c r="C62" s="16"/>
      <c r="D62" s="16"/>
      <c r="E62" s="53"/>
      <c r="F62" s="54"/>
      <c r="G62" s="54"/>
      <c r="H62" s="54"/>
      <c r="I62" s="15" t="str">
        <f t="shared" si="3"/>
        <v/>
      </c>
    </row>
    <row r="63" spans="1:9" s="4" customFormat="1" ht="15" hidden="1" customHeight="1" x14ac:dyDescent="0.25">
      <c r="A63" s="13" t="s">
        <v>18</v>
      </c>
      <c r="B63" s="17"/>
      <c r="C63" s="16"/>
      <c r="D63" s="16"/>
      <c r="E63" s="53"/>
      <c r="F63" s="54"/>
      <c r="G63" s="54"/>
      <c r="H63" s="54"/>
      <c r="I63" s="15" t="str">
        <f t="shared" si="3"/>
        <v/>
      </c>
    </row>
    <row r="64" spans="1:9" s="4" customFormat="1" ht="15" hidden="1" customHeight="1" x14ac:dyDescent="0.25">
      <c r="A64" s="13" t="s">
        <v>19</v>
      </c>
      <c r="B64" s="17"/>
      <c r="C64" s="16"/>
      <c r="D64" s="16"/>
      <c r="E64" s="53"/>
      <c r="F64" s="54"/>
      <c r="G64" s="54"/>
      <c r="H64" s="54"/>
      <c r="I64" s="15" t="str">
        <f t="shared" si="3"/>
        <v/>
      </c>
    </row>
    <row r="65" spans="1:9" s="4" customFormat="1" ht="15" hidden="1" customHeight="1" x14ac:dyDescent="0.25">
      <c r="A65" s="13" t="s">
        <v>20</v>
      </c>
      <c r="B65" s="17"/>
      <c r="C65" s="16"/>
      <c r="D65" s="16"/>
      <c r="E65" s="53"/>
      <c r="F65" s="54"/>
      <c r="G65" s="54"/>
      <c r="H65" s="54"/>
      <c r="I65" s="15" t="str">
        <f t="shared" si="3"/>
        <v/>
      </c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rintOptions horizontalCentered="1"/>
  <pageMargins left="0.39374999999999999" right="0.39374999999999999" top="0.39374999999999999" bottom="0.39374999999999999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T6 - Újezd</vt:lpstr>
      <vt:lpstr>T6 - Holýšov</vt:lpstr>
    </vt:vector>
  </TitlesOfParts>
  <Manager>Praštil Václav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PlKKS</dc:creator>
  <cp:lastModifiedBy>Karel Bok</cp:lastModifiedBy>
  <cp:revision>7</cp:revision>
  <cp:lastPrinted>2026-02-22T14:53:12Z</cp:lastPrinted>
  <dcterms:created xsi:type="dcterms:W3CDTF">2023-01-13T09:14:50Z</dcterms:created>
  <dcterms:modified xsi:type="dcterms:W3CDTF">2026-03-06T10:45:57Z</dcterms:modified>
  <dc:language>cs-CZ</dc:language>
</cp:coreProperties>
</file>