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Kuželky\Dotace mládež PlKKS\"/>
    </mc:Choice>
  </mc:AlternateContent>
  <xr:revisionPtr revIDLastSave="0" documentId="8_{424C385A-9889-4E42-A613-3FE1FA0062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ýsledky ANATRA PMN 2025-26" sheetId="4" r:id="rId1"/>
  </sheets>
  <externalReferences>
    <externalReference r:id="rId2"/>
    <externalReference r:id="rId3"/>
  </externalReferences>
  <definedNames>
    <definedName name="_xlnm._FilterDatabase" localSheetId="0" hidden="1">'Výsledky ANATRA PMN 2025-26'!$A$5:$W$70</definedName>
    <definedName name="NT" localSheetId="0">[1]Data!$B$8</definedName>
    <definedName name="NT">[2]Data!$B$8</definedName>
    <definedName name="NZ" localSheetId="0">[1]Data!$C$8</definedName>
    <definedName name="NZ">[2]Data!$C$8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1" i="4" l="1"/>
  <c r="V71" i="4"/>
  <c r="U71" i="4" l="1"/>
  <c r="T71" i="4"/>
  <c r="S71" i="4" l="1"/>
  <c r="E49" i="4" l="1"/>
  <c r="E53" i="4"/>
  <c r="F53" i="4"/>
  <c r="G53" i="4" s="1"/>
  <c r="E55" i="4"/>
  <c r="F55" i="4"/>
  <c r="G55" i="4" s="1"/>
  <c r="E56" i="4"/>
  <c r="F56" i="4"/>
  <c r="G56" i="4"/>
  <c r="R71" i="4"/>
  <c r="P71" i="4"/>
  <c r="E62" i="4"/>
  <c r="E66" i="4"/>
  <c r="E67" i="4"/>
  <c r="E68" i="4"/>
  <c r="E69" i="4"/>
  <c r="E70" i="4"/>
  <c r="E65" i="4"/>
  <c r="E58" i="4"/>
  <c r="E52" i="4"/>
  <c r="E57" i="4"/>
  <c r="E48" i="4"/>
  <c r="E33" i="4"/>
  <c r="E34" i="4"/>
  <c r="E35" i="4"/>
  <c r="E36" i="4"/>
  <c r="E32" i="4"/>
  <c r="E30" i="4"/>
  <c r="E31" i="4"/>
  <c r="E29" i="4"/>
  <c r="E16" i="4"/>
  <c r="E17" i="4"/>
  <c r="E19" i="4"/>
  <c r="E20" i="4"/>
  <c r="E18" i="4"/>
  <c r="E12" i="4"/>
  <c r="E7" i="4"/>
  <c r="D7" i="4"/>
  <c r="Q71" i="4"/>
  <c r="D64" i="4"/>
  <c r="D63" i="4"/>
  <c r="D62" i="4"/>
  <c r="D65" i="4"/>
  <c r="D66" i="4"/>
  <c r="D67" i="4"/>
  <c r="D68" i="4"/>
  <c r="D69" i="4"/>
  <c r="D70" i="4"/>
  <c r="D61" i="4"/>
  <c r="D43" i="4"/>
  <c r="D47" i="4"/>
  <c r="D40" i="4"/>
  <c r="D59" i="4"/>
  <c r="D44" i="4"/>
  <c r="D39" i="4"/>
  <c r="D54" i="4"/>
  <c r="D45" i="4"/>
  <c r="D50" i="4"/>
  <c r="D41" i="4"/>
  <c r="D42" i="4"/>
  <c r="D46" i="4"/>
  <c r="D51" i="4"/>
  <c r="D48" i="4"/>
  <c r="D58" i="4"/>
  <c r="D52" i="4"/>
  <c r="D57" i="4"/>
  <c r="D49" i="4"/>
  <c r="D38" i="4"/>
  <c r="D22" i="4"/>
  <c r="D24" i="4"/>
  <c r="D27" i="4"/>
  <c r="D26" i="4"/>
  <c r="D25" i="4"/>
  <c r="D28" i="4"/>
  <c r="D29" i="4"/>
  <c r="D30" i="4"/>
  <c r="D31" i="4"/>
  <c r="D32" i="4"/>
  <c r="D33" i="4"/>
  <c r="D34" i="4"/>
  <c r="D35" i="4"/>
  <c r="D36" i="4"/>
  <c r="D23" i="4"/>
  <c r="D10" i="4"/>
  <c r="D13" i="4"/>
  <c r="D14" i="4"/>
  <c r="D6" i="4"/>
  <c r="D8" i="4"/>
  <c r="D9" i="4"/>
  <c r="D11" i="4"/>
  <c r="D12" i="4"/>
  <c r="D16" i="4"/>
  <c r="D17" i="4"/>
  <c r="D19" i="4"/>
  <c r="D20" i="4"/>
  <c r="D18" i="4"/>
  <c r="D15" i="4"/>
  <c r="E61" i="4"/>
  <c r="E64" i="4"/>
  <c r="F64" i="4"/>
  <c r="G64" i="4" s="1"/>
  <c r="E63" i="4"/>
  <c r="F63" i="4"/>
  <c r="G63" i="4" s="1"/>
  <c r="F62" i="4"/>
  <c r="G62" i="4" s="1"/>
  <c r="F65" i="4"/>
  <c r="G65" i="4" s="1"/>
  <c r="F66" i="4"/>
  <c r="G66" i="4" s="1"/>
  <c r="F67" i="4"/>
  <c r="G67" i="4" s="1"/>
  <c r="F68" i="4"/>
  <c r="G68" i="4" s="1"/>
  <c r="F69" i="4"/>
  <c r="G69" i="4" s="1"/>
  <c r="F70" i="4"/>
  <c r="G70" i="4" s="1"/>
  <c r="F61" i="4"/>
  <c r="G61" i="4" s="1"/>
  <c r="E43" i="4"/>
  <c r="F43" i="4"/>
  <c r="G43" i="4" s="1"/>
  <c r="E47" i="4"/>
  <c r="F47" i="4"/>
  <c r="G47" i="4" s="1"/>
  <c r="E40" i="4"/>
  <c r="F40" i="4"/>
  <c r="G40" i="4" s="1"/>
  <c r="E59" i="4"/>
  <c r="F59" i="4"/>
  <c r="G59" i="4" s="1"/>
  <c r="E44" i="4"/>
  <c r="F44" i="4"/>
  <c r="G44" i="4" s="1"/>
  <c r="E39" i="4"/>
  <c r="F39" i="4"/>
  <c r="G39" i="4" s="1"/>
  <c r="E54" i="4"/>
  <c r="F54" i="4"/>
  <c r="G54" i="4" s="1"/>
  <c r="E45" i="4"/>
  <c r="F45" i="4"/>
  <c r="G45" i="4" s="1"/>
  <c r="E50" i="4"/>
  <c r="F50" i="4"/>
  <c r="G50" i="4" s="1"/>
  <c r="E41" i="4"/>
  <c r="F41" i="4"/>
  <c r="G41" i="4" s="1"/>
  <c r="E42" i="4"/>
  <c r="F42" i="4"/>
  <c r="G42" i="4" s="1"/>
  <c r="E46" i="4"/>
  <c r="F46" i="4"/>
  <c r="G46" i="4" s="1"/>
  <c r="E51" i="4"/>
  <c r="F51" i="4"/>
  <c r="G51" i="4" s="1"/>
  <c r="F48" i="4"/>
  <c r="G48" i="4" s="1"/>
  <c r="F58" i="4"/>
  <c r="G58" i="4" s="1"/>
  <c r="F52" i="4"/>
  <c r="G52" i="4" s="1"/>
  <c r="F57" i="4"/>
  <c r="G57" i="4" s="1"/>
  <c r="F49" i="4"/>
  <c r="G49" i="4" s="1"/>
  <c r="F25" i="4"/>
  <c r="G25" i="4" s="1"/>
  <c r="F28" i="4"/>
  <c r="G28" i="4" s="1"/>
  <c r="F29" i="4"/>
  <c r="G29" i="4" s="1"/>
  <c r="F30" i="4"/>
  <c r="G30" i="4" s="1"/>
  <c r="F31" i="4"/>
  <c r="G31" i="4" s="1"/>
  <c r="F32" i="4"/>
  <c r="G32" i="4" s="1"/>
  <c r="F33" i="4"/>
  <c r="G33" i="4" s="1"/>
  <c r="F34" i="4"/>
  <c r="G34" i="4" s="1"/>
  <c r="F35" i="4"/>
  <c r="G35" i="4" s="1"/>
  <c r="F36" i="4"/>
  <c r="G36" i="4" s="1"/>
  <c r="E38" i="4"/>
  <c r="E22" i="4"/>
  <c r="E24" i="4"/>
  <c r="E27" i="4"/>
  <c r="E26" i="4"/>
  <c r="E25" i="4"/>
  <c r="E28" i="4"/>
  <c r="E23" i="4"/>
  <c r="E10" i="4"/>
  <c r="E13" i="4"/>
  <c r="E14" i="4"/>
  <c r="E6" i="4"/>
  <c r="E8" i="4"/>
  <c r="E9" i="4"/>
  <c r="E11" i="4"/>
  <c r="E15" i="4"/>
  <c r="F26" i="4" l="1"/>
  <c r="G26" i="4" s="1"/>
  <c r="F38" i="4"/>
  <c r="G38" i="4" s="1"/>
  <c r="F27" i="4"/>
  <c r="G27" i="4" s="1"/>
  <c r="F22" i="4"/>
  <c r="G22" i="4" s="1"/>
  <c r="F23" i="4"/>
  <c r="G23" i="4" s="1"/>
  <c r="F24" i="4"/>
  <c r="G24" i="4" s="1"/>
  <c r="F9" i="4"/>
  <c r="G9" i="4" s="1"/>
  <c r="F8" i="4"/>
  <c r="G8" i="4" s="1"/>
  <c r="F13" i="4"/>
  <c r="G13" i="4" s="1"/>
  <c r="F7" i="4"/>
  <c r="G7" i="4" s="1"/>
  <c r="F6" i="4"/>
  <c r="G6" i="4" s="1"/>
  <c r="F15" i="4"/>
  <c r="G15" i="4" s="1"/>
  <c r="F10" i="4"/>
  <c r="G10" i="4" s="1"/>
  <c r="F14" i="4"/>
  <c r="G14" i="4" s="1"/>
  <c r="F16" i="4" l="1"/>
  <c r="G16" i="4" s="1"/>
  <c r="F17" i="4" l="1"/>
  <c r="G17" i="4" s="1"/>
  <c r="F12" i="4"/>
  <c r="G12" i="4" s="1"/>
  <c r="F11" i="4"/>
  <c r="G11" i="4" s="1"/>
  <c r="F18" i="4"/>
  <c r="G18" i="4" s="1"/>
  <c r="A60" i="4"/>
  <c r="A37" i="4"/>
  <c r="A21" i="4"/>
</calcChain>
</file>

<file path=xl/sharedStrings.xml><?xml version="1.0" encoding="utf-8"?>
<sst xmlns="http://schemas.openxmlformats.org/spreadsheetml/2006/main" count="228" uniqueCount="110">
  <si>
    <t>Oddíl</t>
  </si>
  <si>
    <t>Poř.</t>
  </si>
  <si>
    <t>Příjmení a jméno</t>
  </si>
  <si>
    <t>Body</t>
  </si>
  <si>
    <t>PT</t>
  </si>
  <si>
    <t>Průměr</t>
  </si>
  <si>
    <t>Bodový zisk v turnaji</t>
  </si>
  <si>
    <t>Výkon v turnaji</t>
  </si>
  <si>
    <t>1.</t>
  </si>
  <si>
    <t>2.</t>
  </si>
  <si>
    <t>3.</t>
  </si>
  <si>
    <t>4.</t>
  </si>
  <si>
    <t>kategorie</t>
  </si>
  <si>
    <t>starší žáci</t>
  </si>
  <si>
    <t>starší žákyně</t>
  </si>
  <si>
    <t>mladší žáci</t>
  </si>
  <si>
    <t>mladší žákyně</t>
  </si>
  <si>
    <t>Slavoj Plzeň</t>
  </si>
  <si>
    <t>Kuželky Holýšov</t>
  </si>
  <si>
    <t>Baník Stříbro</t>
  </si>
  <si>
    <t>Škoda Plzeň</t>
  </si>
  <si>
    <t>Stříbro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</si>
  <si>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</si>
  <si>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</si>
  <si>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</si>
  <si>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</si>
  <si>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</si>
  <si>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</si>
  <si>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</si>
  <si>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</si>
  <si>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</si>
  <si>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</si>
  <si>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</si>
  <si>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Sokol Újezd sv. Kříže</t>
  </si>
  <si>
    <t>Sokol Zahořany</t>
  </si>
  <si>
    <t>16.</t>
  </si>
  <si>
    <t>17.</t>
  </si>
  <si>
    <t>18.</t>
  </si>
  <si>
    <t>19.</t>
  </si>
  <si>
    <t>20.</t>
  </si>
  <si>
    <t>turnaj</t>
  </si>
  <si>
    <t>pořadatel</t>
  </si>
  <si>
    <t>datum</t>
  </si>
  <si>
    <t>hráčů</t>
  </si>
  <si>
    <t>Luhan Lukáš</t>
  </si>
  <si>
    <t>Steinbach Josef</t>
  </si>
  <si>
    <t>Kyselý Martin</t>
  </si>
  <si>
    <t>Vavříček Matěj</t>
  </si>
  <si>
    <t>Haasová Růžena</t>
  </si>
  <si>
    <t>Fezko Strakonice</t>
  </si>
  <si>
    <t>Kříž Václav</t>
  </si>
  <si>
    <t>Junek Jakub</t>
  </si>
  <si>
    <t>Dinnebier Vítek</t>
  </si>
  <si>
    <t>Rauner Jan</t>
  </si>
  <si>
    <t>Rauner Petr</t>
  </si>
  <si>
    <t>Vavříček Vít</t>
  </si>
  <si>
    <t>Návara Vojtěch</t>
  </si>
  <si>
    <t>Klik Ondřej</t>
  </si>
  <si>
    <t>Fait Adam</t>
  </si>
  <si>
    <t>Faitová Eva</t>
  </si>
  <si>
    <t>Sušienková Hana</t>
  </si>
  <si>
    <t>Fous Lukáš</t>
  </si>
  <si>
    <t>Beneš Matěj</t>
  </si>
  <si>
    <t>Kulich Luboš</t>
  </si>
  <si>
    <t>Fidrant Josef</t>
  </si>
  <si>
    <t>Sokol Kdyně</t>
  </si>
  <si>
    <t>Rubášová Aneta</t>
  </si>
  <si>
    <t>Pekhartová Karolína</t>
  </si>
  <si>
    <t>Tomášiková Markéta</t>
  </si>
  <si>
    <t>Jaklová Dagmar</t>
  </si>
  <si>
    <t>Jaklová Kristýna</t>
  </si>
  <si>
    <t>Obstová Anežka</t>
  </si>
  <si>
    <t>Shestakovskyi Oleksandr</t>
  </si>
  <si>
    <t>Červený Filip</t>
  </si>
  <si>
    <t>Fidrant Jakub</t>
  </si>
  <si>
    <t>Červený Jiří</t>
  </si>
  <si>
    <t>Černý Lukáš</t>
  </si>
  <si>
    <t>Homolková Karolína</t>
  </si>
  <si>
    <t>Zahořany</t>
  </si>
  <si>
    <t>Sokol Plzeň</t>
  </si>
  <si>
    <t>Újezd</t>
  </si>
  <si>
    <t>Holýšov</t>
  </si>
  <si>
    <t>Kdyně</t>
  </si>
  <si>
    <t>Leština Břetislav</t>
  </si>
  <si>
    <t>Topinka Daniel</t>
  </si>
  <si>
    <t>CB Dobřany</t>
  </si>
  <si>
    <t>Škoula Matěj</t>
  </si>
  <si>
    <t>Suchý Erik</t>
  </si>
  <si>
    <t>Vaněčková Victorie</t>
  </si>
  <si>
    <t>TJ Dobřany</t>
  </si>
  <si>
    <t>Baloun Lukáš</t>
  </si>
  <si>
    <t>Suchý Tobiáš</t>
  </si>
  <si>
    <t>Benešová Lucie</t>
  </si>
  <si>
    <t>Škoda, Zahořany</t>
  </si>
  <si>
    <t>Škoda, Holýšov</t>
  </si>
  <si>
    <t>Stříbro, Kdyně</t>
  </si>
  <si>
    <t>21.</t>
  </si>
  <si>
    <t>22.</t>
  </si>
  <si>
    <t>Krejčí Josef</t>
  </si>
  <si>
    <t>Sokol Útvina</t>
  </si>
  <si>
    <t>h.ml.</t>
  </si>
  <si>
    <t>Chaloupek Šimon</t>
  </si>
  <si>
    <t>Veselý Šimon</t>
  </si>
  <si>
    <t>Cafourek Matyáš</t>
  </si>
  <si>
    <t>Baloun Jiří</t>
  </si>
  <si>
    <t>SoPl, Újezd</t>
  </si>
  <si>
    <t>Zahořany So-Plz</t>
  </si>
  <si>
    <t>Újezd,  Holýšov</t>
  </si>
  <si>
    <t>Kdyně   So-Plz</t>
  </si>
  <si>
    <t>Koneč pořadí ANATRA PMN - 2025/26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</si>
</sst>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0\.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Calibri"/>
      <family val="2"/>
      <charset val="238"/>
    </font>
    <font>
      <sz val="9"/>
      <color indexed="9"/>
      <name val="Calibri"/>
      <family val="2"/>
      <charset val="238"/>
      <scheme val="minor"/>
    </font>
    <font>
      <sz val="8"/>
      <color indexed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1"/>
      <color theme="3" tint="-0.249977111117893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18"/>
      <name val="Calibri"/>
      <family val="2"/>
      <charset val="238"/>
      <scheme val="minor"/>
    </font>
    <font>
      <sz val="6"/>
      <color indexed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56"/>
      </left>
      <right/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/>
      <top/>
      <bottom style="thin">
        <color indexed="56"/>
      </bottom>
      <diagonal/>
    </border>
    <border>
      <left style="medium">
        <color indexed="64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medium">
        <color indexed="64"/>
      </right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64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medium">
        <color indexed="64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56"/>
      </right>
      <top/>
      <bottom style="thin">
        <color indexed="56"/>
      </bottom>
      <diagonal/>
    </border>
    <border>
      <left style="medium">
        <color indexed="56"/>
      </left>
      <right style="thin">
        <color indexed="56"/>
      </right>
      <top style="medium">
        <color indexed="56"/>
      </top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64"/>
      </bottom>
      <diagonal/>
    </border>
    <border>
      <left style="thin">
        <color indexed="56"/>
      </left>
      <right style="thin">
        <color indexed="56"/>
      </right>
      <top/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medium">
        <color indexed="56"/>
      </top>
      <bottom style="thin">
        <color indexed="64"/>
      </bottom>
      <diagonal/>
    </border>
    <border>
      <left style="thin">
        <color indexed="56"/>
      </left>
      <right/>
      <top style="medium">
        <color indexed="56"/>
      </top>
      <bottom style="thin">
        <color indexed="64"/>
      </bottom>
      <diagonal/>
    </border>
    <border>
      <left style="medium">
        <color indexed="64"/>
      </left>
      <right style="thin">
        <color indexed="56"/>
      </right>
      <top/>
      <bottom style="thin">
        <color indexed="64"/>
      </bottom>
      <diagonal/>
    </border>
    <border>
      <left style="thin">
        <color indexed="56"/>
      </left>
      <right style="medium">
        <color indexed="64"/>
      </right>
      <top/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/>
      <right/>
      <top style="medium">
        <color indexed="56"/>
      </top>
      <bottom style="medium">
        <color indexed="56"/>
      </bottom>
      <diagonal/>
    </border>
    <border>
      <left/>
      <right/>
      <top style="medium">
        <color indexed="56"/>
      </top>
      <bottom/>
      <diagonal/>
    </border>
    <border>
      <left style="medium">
        <color indexed="56"/>
      </left>
      <right style="thin">
        <color indexed="9"/>
      </right>
      <top style="medium">
        <color indexed="56"/>
      </top>
      <bottom/>
      <diagonal/>
    </border>
    <border>
      <left style="medium">
        <color indexed="56"/>
      </left>
      <right style="thin">
        <color indexed="9"/>
      </right>
      <top/>
      <bottom/>
      <diagonal/>
    </border>
    <border>
      <left style="medium">
        <color indexed="56"/>
      </left>
      <right style="thin">
        <color indexed="9"/>
      </right>
      <top/>
      <bottom style="medium">
        <color indexed="56"/>
      </bottom>
      <diagonal/>
    </border>
    <border>
      <left style="thin">
        <color indexed="9"/>
      </left>
      <right style="thin">
        <color indexed="9"/>
      </right>
      <top style="medium">
        <color indexed="56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medium">
        <color indexed="56"/>
      </bottom>
      <diagonal/>
    </border>
    <border>
      <left style="thin">
        <color indexed="9"/>
      </left>
      <right/>
      <top style="medium">
        <color indexed="56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medium">
        <color indexed="56"/>
      </bottom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 style="thin">
        <color indexed="56"/>
      </left>
      <right/>
      <top/>
      <bottom style="thin">
        <color indexed="64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1" fillId="0" borderId="1" xfId="1" applyBorder="1" applyAlignment="1" applyProtection="1">
      <alignment vertical="center"/>
      <protection hidden="1"/>
    </xf>
    <xf numFmtId="0" fontId="1" fillId="0" borderId="0" xfId="1" applyAlignment="1" applyProtection="1">
      <alignment vertical="center"/>
      <protection hidden="1"/>
    </xf>
    <xf numFmtId="0" fontId="2" fillId="0" borderId="0" xfId="1" applyFont="1" applyAlignment="1" applyProtection="1">
      <alignment vertical="center"/>
      <protection hidden="1"/>
    </xf>
    <xf numFmtId="1" fontId="1" fillId="0" borderId="0" xfId="1" applyNumberFormat="1" applyAlignment="1" applyProtection="1">
      <alignment vertical="center"/>
      <protection hidden="1"/>
    </xf>
    <xf numFmtId="0" fontId="6" fillId="3" borderId="8" xfId="1" applyFont="1" applyFill="1" applyBorder="1" applyAlignment="1" applyProtection="1">
      <alignment vertical="center"/>
      <protection hidden="1"/>
    </xf>
    <xf numFmtId="0" fontId="7" fillId="3" borderId="8" xfId="1" applyFont="1" applyFill="1" applyBorder="1" applyAlignment="1" applyProtection="1">
      <alignment horizontal="center" vertical="center"/>
      <protection hidden="1"/>
    </xf>
    <xf numFmtId="0" fontId="6" fillId="3" borderId="8" xfId="1" applyFont="1" applyFill="1" applyBorder="1" applyAlignment="1" applyProtection="1">
      <alignment horizontal="center" vertical="center"/>
      <protection hidden="1"/>
    </xf>
    <xf numFmtId="1" fontId="6" fillId="3" borderId="9" xfId="1" applyNumberFormat="1" applyFont="1" applyFill="1" applyBorder="1" applyAlignment="1" applyProtection="1">
      <alignment horizontal="center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6" fillId="5" borderId="18" xfId="1" applyFont="1" applyFill="1" applyBorder="1" applyAlignment="1" applyProtection="1">
      <alignment vertical="center"/>
      <protection hidden="1"/>
    </xf>
    <xf numFmtId="0" fontId="7" fillId="5" borderId="19" xfId="1" applyFont="1" applyFill="1" applyBorder="1" applyAlignment="1" applyProtection="1">
      <alignment horizontal="center" vertical="center"/>
      <protection hidden="1"/>
    </xf>
    <xf numFmtId="0" fontId="6" fillId="5" borderId="19" xfId="1" applyFont="1" applyFill="1" applyBorder="1" applyAlignment="1" applyProtection="1">
      <alignment horizontal="center" vertical="center"/>
      <protection hidden="1"/>
    </xf>
    <xf numFmtId="1" fontId="6" fillId="5" borderId="20" xfId="1" applyNumberFormat="1" applyFont="1" applyFill="1" applyBorder="1" applyAlignment="1" applyProtection="1">
      <alignment horizontal="center" vertical="center"/>
      <protection hidden="1"/>
    </xf>
    <xf numFmtId="0" fontId="6" fillId="5" borderId="12" xfId="1" applyFont="1" applyFill="1" applyBorder="1" applyAlignment="1" applyProtection="1">
      <alignment vertical="center"/>
      <protection hidden="1"/>
    </xf>
    <xf numFmtId="0" fontId="7" fillId="5" borderId="8" xfId="1" applyFont="1" applyFill="1" applyBorder="1" applyAlignment="1" applyProtection="1">
      <alignment horizontal="center" vertical="center"/>
      <protection hidden="1"/>
    </xf>
    <xf numFmtId="0" fontId="6" fillId="5" borderId="8" xfId="1" applyFont="1" applyFill="1" applyBorder="1" applyAlignment="1" applyProtection="1">
      <alignment horizontal="center" vertical="center"/>
      <protection hidden="1"/>
    </xf>
    <xf numFmtId="1" fontId="6" fillId="5" borderId="9" xfId="1" applyNumberFormat="1" applyFont="1" applyFill="1" applyBorder="1" applyAlignment="1" applyProtection="1">
      <alignment horizontal="center" vertical="center"/>
      <protection hidden="1"/>
    </xf>
    <xf numFmtId="164" fontId="10" fillId="5" borderId="16" xfId="1" applyNumberFormat="1" applyFont="1" applyFill="1" applyBorder="1" applyAlignment="1" applyProtection="1">
      <alignment horizontal="center" vertical="center"/>
      <protection locked="0" hidden="1"/>
    </xf>
    <xf numFmtId="0" fontId="11" fillId="5" borderId="17" xfId="1" applyFont="1" applyFill="1" applyBorder="1" applyAlignment="1" applyProtection="1">
      <alignment vertical="center"/>
      <protection locked="0" hidden="1"/>
    </xf>
    <xf numFmtId="0" fontId="6" fillId="5" borderId="17" xfId="1" applyFont="1" applyFill="1" applyBorder="1" applyAlignment="1" applyProtection="1">
      <alignment vertical="center"/>
      <protection locked="0" hidden="1"/>
    </xf>
    <xf numFmtId="164" fontId="9" fillId="5" borderId="15" xfId="1" applyNumberFormat="1" applyFont="1" applyFill="1" applyBorder="1" applyAlignment="1" applyProtection="1">
      <alignment horizontal="center" vertical="center"/>
      <protection locked="0" hidden="1"/>
    </xf>
    <xf numFmtId="0" fontId="6" fillId="3" borderId="12" xfId="1" applyFont="1" applyFill="1" applyBorder="1" applyAlignment="1" applyProtection="1">
      <alignment vertical="center"/>
      <protection locked="0" hidden="1"/>
    </xf>
    <xf numFmtId="164" fontId="9" fillId="5" borderId="15" xfId="1" applyNumberFormat="1" applyFont="1" applyFill="1" applyBorder="1" applyAlignment="1" applyProtection="1">
      <alignment horizontal="left" vertical="center"/>
      <protection locked="0" hidden="1"/>
    </xf>
    <xf numFmtId="0" fontId="6" fillId="5" borderId="12" xfId="1" applyFont="1" applyFill="1" applyBorder="1" applyAlignment="1" applyProtection="1">
      <alignment vertical="center"/>
      <protection locked="0" hidden="1"/>
    </xf>
    <xf numFmtId="0" fontId="4" fillId="2" borderId="2" xfId="1" applyFont="1" applyFill="1" applyBorder="1" applyAlignment="1" applyProtection="1">
      <alignment horizontal="center" vertical="center"/>
      <protection locked="0" hidden="1"/>
    </xf>
    <xf numFmtId="0" fontId="4" fillId="2" borderId="3" xfId="1" applyFont="1" applyFill="1" applyBorder="1" applyAlignment="1" applyProtection="1">
      <alignment horizontal="center" vertical="center"/>
      <protection locked="0" hidden="1"/>
    </xf>
    <xf numFmtId="0" fontId="4" fillId="2" borderId="4" xfId="1" applyFont="1" applyFill="1" applyBorder="1" applyAlignment="1" applyProtection="1">
      <alignment horizontal="center" vertical="center"/>
      <protection locked="0" hidden="1"/>
    </xf>
    <xf numFmtId="0" fontId="5" fillId="2" borderId="5" xfId="1" applyFont="1" applyFill="1" applyBorder="1" applyAlignment="1" applyProtection="1">
      <alignment horizontal="center" vertical="center"/>
      <protection locked="0" hidden="1"/>
    </xf>
    <xf numFmtId="0" fontId="5" fillId="2" borderId="6" xfId="1" applyFont="1" applyFill="1" applyBorder="1" applyAlignment="1" applyProtection="1">
      <alignment horizontal="center" vertical="center"/>
      <protection locked="0" hidden="1"/>
    </xf>
    <xf numFmtId="0" fontId="5" fillId="2" borderId="7" xfId="1" applyFont="1" applyFill="1" applyBorder="1" applyAlignment="1" applyProtection="1">
      <alignment horizontal="center" vertical="center"/>
      <protection locked="0" hidden="1"/>
    </xf>
    <xf numFmtId="0" fontId="6" fillId="5" borderId="21" xfId="1" quotePrefix="1" applyFont="1" applyFill="1" applyBorder="1" applyAlignment="1" applyProtection="1">
      <alignment horizontal="center" vertical="center"/>
      <protection locked="0" hidden="1"/>
    </xf>
    <xf numFmtId="0" fontId="6" fillId="5" borderId="18" xfId="1" quotePrefix="1" applyFont="1" applyFill="1" applyBorder="1" applyAlignment="1" applyProtection="1">
      <alignment horizontal="center" vertical="center"/>
      <protection locked="0" hidden="1"/>
    </xf>
    <xf numFmtId="0" fontId="6" fillId="5" borderId="22" xfId="1" quotePrefix="1" applyFont="1" applyFill="1" applyBorder="1" applyAlignment="1" applyProtection="1">
      <alignment horizontal="center" vertical="center"/>
      <protection locked="0" hidden="1"/>
    </xf>
    <xf numFmtId="0" fontId="6" fillId="3" borderId="11" xfId="1" quotePrefix="1" applyFont="1" applyFill="1" applyBorder="1" applyAlignment="1" applyProtection="1">
      <alignment horizontal="center" vertical="center"/>
      <protection locked="0" hidden="1"/>
    </xf>
    <xf numFmtId="0" fontId="6" fillId="3" borderId="11" xfId="1" applyFont="1" applyFill="1" applyBorder="1" applyAlignment="1" applyProtection="1">
      <alignment horizontal="center" vertical="center"/>
      <protection locked="0" hidden="1"/>
    </xf>
    <xf numFmtId="0" fontId="6" fillId="3" borderId="13" xfId="1" quotePrefix="1" applyFont="1" applyFill="1" applyBorder="1" applyAlignment="1" applyProtection="1">
      <alignment horizontal="center" vertical="center"/>
      <protection locked="0" hidden="1"/>
    </xf>
    <xf numFmtId="0" fontId="6" fillId="3" borderId="12" xfId="1" quotePrefix="1" applyFont="1" applyFill="1" applyBorder="1" applyAlignment="1" applyProtection="1">
      <alignment horizontal="center" vertical="center"/>
      <protection locked="0" hidden="1"/>
    </xf>
    <xf numFmtId="0" fontId="6" fillId="3" borderId="14" xfId="1" quotePrefix="1" applyFont="1" applyFill="1" applyBorder="1" applyAlignment="1" applyProtection="1">
      <alignment horizontal="center" vertical="center"/>
      <protection locked="0" hidden="1"/>
    </xf>
    <xf numFmtId="0" fontId="6" fillId="3" borderId="13" xfId="1" applyFont="1" applyFill="1" applyBorder="1" applyAlignment="1" applyProtection="1">
      <alignment horizontal="center" vertical="center"/>
      <protection locked="0" hidden="1"/>
    </xf>
    <xf numFmtId="0" fontId="6" fillId="3" borderId="12" xfId="1" applyFont="1" applyFill="1" applyBorder="1" applyAlignment="1" applyProtection="1">
      <alignment horizontal="center" vertical="center"/>
      <protection locked="0" hidden="1"/>
    </xf>
    <xf numFmtId="0" fontId="6" fillId="3" borderId="14" xfId="1" applyFont="1" applyFill="1" applyBorder="1" applyAlignment="1" applyProtection="1">
      <alignment horizontal="center" vertical="center"/>
      <protection locked="0" hidden="1"/>
    </xf>
    <xf numFmtId="0" fontId="6" fillId="5" borderId="13" xfId="1" applyFont="1" applyFill="1" applyBorder="1" applyAlignment="1" applyProtection="1">
      <alignment horizontal="center" vertical="center"/>
      <protection locked="0" hidden="1"/>
    </xf>
    <xf numFmtId="0" fontId="6" fillId="5" borderId="12" xfId="1" applyFont="1" applyFill="1" applyBorder="1" applyAlignment="1" applyProtection="1">
      <alignment horizontal="center" vertical="center"/>
      <protection locked="0" hidden="1"/>
    </xf>
    <xf numFmtId="0" fontId="6" fillId="5" borderId="14" xfId="1" applyFont="1" applyFill="1" applyBorder="1" applyAlignment="1" applyProtection="1">
      <alignment horizontal="center" vertical="center"/>
      <protection locked="0" hidden="1"/>
    </xf>
    <xf numFmtId="0" fontId="8" fillId="0" borderId="0" xfId="1" applyFont="1" applyAlignment="1" applyProtection="1">
      <alignment vertical="center"/>
      <protection locked="0" hidden="1"/>
    </xf>
    <xf numFmtId="14" fontId="1" fillId="0" borderId="0" xfId="1" applyNumberFormat="1" applyAlignment="1" applyProtection="1">
      <alignment horizontal="center" vertical="center"/>
      <protection locked="0" hidden="1"/>
    </xf>
    <xf numFmtId="0" fontId="1" fillId="0" borderId="0" xfId="1" applyAlignment="1" applyProtection="1">
      <alignment vertical="center"/>
      <protection locked="0" hidden="1"/>
    </xf>
    <xf numFmtId="1" fontId="1" fillId="0" borderId="0" xfId="1" applyNumberFormat="1" applyAlignment="1" applyProtection="1">
      <alignment vertical="center"/>
      <protection locked="0" hidden="1"/>
    </xf>
    <xf numFmtId="0" fontId="6" fillId="3" borderId="12" xfId="1" applyFont="1" applyFill="1" applyBorder="1" applyAlignment="1" applyProtection="1">
      <alignment vertical="center"/>
      <protection hidden="1"/>
    </xf>
    <xf numFmtId="0" fontId="6" fillId="3" borderId="10" xfId="1" quotePrefix="1" applyFont="1" applyFill="1" applyBorder="1" applyAlignment="1" applyProtection="1">
      <alignment horizontal="center" vertical="center"/>
      <protection hidden="1"/>
    </xf>
    <xf numFmtId="0" fontId="6" fillId="3" borderId="8" xfId="1" quotePrefix="1" applyFont="1" applyFill="1" applyBorder="1" applyAlignment="1" applyProtection="1">
      <alignment horizontal="center" vertical="center"/>
      <protection hidden="1"/>
    </xf>
    <xf numFmtId="0" fontId="6" fillId="3" borderId="11" xfId="1" quotePrefix="1" applyFont="1" applyFill="1" applyBorder="1" applyAlignment="1" applyProtection="1">
      <alignment horizontal="center" vertical="center"/>
      <protection hidden="1"/>
    </xf>
    <xf numFmtId="0" fontId="6" fillId="3" borderId="13" xfId="1" quotePrefix="1" applyFont="1" applyFill="1" applyBorder="1" applyAlignment="1" applyProtection="1">
      <alignment horizontal="center" vertical="center"/>
      <protection hidden="1"/>
    </xf>
    <xf numFmtId="0" fontId="6" fillId="3" borderId="12" xfId="1" quotePrefix="1" applyFont="1" applyFill="1" applyBorder="1" applyAlignment="1" applyProtection="1">
      <alignment horizontal="center" vertical="center"/>
      <protection hidden="1"/>
    </xf>
    <xf numFmtId="0" fontId="6" fillId="3" borderId="14" xfId="1" quotePrefix="1" applyFont="1" applyFill="1" applyBorder="1" applyAlignment="1" applyProtection="1">
      <alignment horizontal="center" vertical="center"/>
      <protection hidden="1"/>
    </xf>
    <xf numFmtId="0" fontId="6" fillId="3" borderId="13" xfId="1" applyFont="1" applyFill="1" applyBorder="1" applyAlignment="1" applyProtection="1">
      <alignment horizontal="center" vertical="center"/>
      <protection hidden="1"/>
    </xf>
    <xf numFmtId="0" fontId="6" fillId="3" borderId="12" xfId="1" applyFont="1" applyFill="1" applyBorder="1" applyAlignment="1" applyProtection="1">
      <alignment horizontal="center" vertical="center"/>
      <protection hidden="1"/>
    </xf>
    <xf numFmtId="0" fontId="6" fillId="3" borderId="14" xfId="1" applyFont="1" applyFill="1" applyBorder="1" applyAlignment="1" applyProtection="1">
      <alignment horizontal="center" vertical="center"/>
      <protection hidden="1"/>
    </xf>
    <xf numFmtId="0" fontId="6" fillId="5" borderId="37" xfId="1" quotePrefix="1" applyFont="1" applyFill="1" applyBorder="1" applyAlignment="1" applyProtection="1">
      <alignment horizontal="center" vertical="center"/>
      <protection locked="0" hidden="1"/>
    </xf>
    <xf numFmtId="0" fontId="6" fillId="3" borderId="9" xfId="1" quotePrefix="1" applyFont="1" applyFill="1" applyBorder="1" applyAlignment="1" applyProtection="1">
      <alignment horizontal="center" vertical="center"/>
      <protection hidden="1"/>
    </xf>
    <xf numFmtId="0" fontId="6" fillId="3" borderId="9" xfId="1" applyFont="1" applyFill="1" applyBorder="1" applyAlignment="1" applyProtection="1">
      <alignment horizontal="center" vertical="center"/>
      <protection hidden="1"/>
    </xf>
    <xf numFmtId="0" fontId="6" fillId="3" borderId="38" xfId="1" quotePrefix="1" applyFont="1" applyFill="1" applyBorder="1" applyAlignment="1" applyProtection="1">
      <alignment horizontal="center" vertical="center"/>
      <protection hidden="1"/>
    </xf>
    <xf numFmtId="0" fontId="6" fillId="3" borderId="38" xfId="1" quotePrefix="1" applyFont="1" applyFill="1" applyBorder="1" applyAlignment="1" applyProtection="1">
      <alignment horizontal="center" vertical="center"/>
      <protection locked="0" hidden="1"/>
    </xf>
    <xf numFmtId="0" fontId="6" fillId="3" borderId="9" xfId="1" applyFont="1" applyFill="1" applyBorder="1" applyAlignment="1" applyProtection="1">
      <alignment horizontal="center" vertical="center"/>
      <protection locked="0" hidden="1"/>
    </xf>
    <xf numFmtId="0" fontId="6" fillId="3" borderId="38" xfId="1" applyFont="1" applyFill="1" applyBorder="1" applyAlignment="1" applyProtection="1">
      <alignment horizontal="center" vertical="center"/>
      <protection locked="0" hidden="1"/>
    </xf>
    <xf numFmtId="0" fontId="6" fillId="5" borderId="38" xfId="1" applyFont="1" applyFill="1" applyBorder="1" applyAlignment="1" applyProtection="1">
      <alignment horizontal="center" vertical="center"/>
      <protection locked="0" hidden="1"/>
    </xf>
    <xf numFmtId="0" fontId="6" fillId="3" borderId="38" xfId="1" applyFont="1" applyFill="1" applyBorder="1" applyAlignment="1" applyProtection="1">
      <alignment horizontal="center" vertical="center"/>
      <protection hidden="1"/>
    </xf>
    <xf numFmtId="0" fontId="6" fillId="6" borderId="8" xfId="1" applyFont="1" applyFill="1" applyBorder="1" applyAlignment="1" applyProtection="1">
      <alignment vertical="center"/>
      <protection hidden="1"/>
    </xf>
    <xf numFmtId="0" fontId="6" fillId="6" borderId="12" xfId="1" applyFont="1" applyFill="1" applyBorder="1" applyAlignment="1" applyProtection="1">
      <alignment vertical="center"/>
      <protection hidden="1"/>
    </xf>
    <xf numFmtId="0" fontId="6" fillId="6" borderId="17" xfId="1" applyFont="1" applyFill="1" applyBorder="1" applyAlignment="1" applyProtection="1">
      <alignment vertical="center"/>
      <protection hidden="1"/>
    </xf>
    <xf numFmtId="0" fontId="6" fillId="3" borderId="17" xfId="1" applyFont="1" applyFill="1" applyBorder="1" applyAlignment="1" applyProtection="1">
      <alignment vertical="center"/>
      <protection hidden="1"/>
    </xf>
    <xf numFmtId="0" fontId="8" fillId="0" borderId="39" xfId="1" applyFont="1" applyBorder="1" applyAlignment="1" applyProtection="1">
      <alignment vertical="center"/>
      <protection locked="0" hidden="1"/>
    </xf>
    <xf numFmtId="14" fontId="1" fillId="0" borderId="39" xfId="1" applyNumberFormat="1" applyBorder="1" applyAlignment="1" applyProtection="1">
      <alignment horizontal="center" vertical="center"/>
      <protection locked="0" hidden="1"/>
    </xf>
    <xf numFmtId="1" fontId="1" fillId="0" borderId="39" xfId="1" applyNumberFormat="1" applyBorder="1" applyAlignment="1" applyProtection="1">
      <alignment vertical="center"/>
      <protection locked="0" hidden="1"/>
    </xf>
    <xf numFmtId="0" fontId="1" fillId="0" borderId="39" xfId="1" applyBorder="1" applyAlignment="1" applyProtection="1">
      <alignment vertical="center"/>
      <protection locked="0" hidden="1"/>
    </xf>
    <xf numFmtId="0" fontId="1" fillId="0" borderId="39" xfId="1" applyBorder="1" applyAlignment="1" applyProtection="1">
      <alignment vertical="center"/>
      <protection hidden="1"/>
    </xf>
    <xf numFmtId="0" fontId="6" fillId="3" borderId="8" xfId="1" quotePrefix="1" applyFont="1" applyFill="1" applyBorder="1" applyAlignment="1" applyProtection="1">
      <alignment horizontal="center" vertical="center"/>
      <protection locked="0" hidden="1"/>
    </xf>
    <xf numFmtId="0" fontId="6" fillId="3" borderId="9" xfId="1" quotePrefix="1" applyFont="1" applyFill="1" applyBorder="1" applyAlignment="1" applyProtection="1">
      <alignment horizontal="center" vertical="center"/>
      <protection locked="0" hidden="1"/>
    </xf>
    <xf numFmtId="0" fontId="8" fillId="0" borderId="0" xfId="1" applyFont="1" applyAlignment="1" applyProtection="1">
      <alignment horizontal="center" vertical="center"/>
      <protection hidden="1"/>
    </xf>
    <xf numFmtId="0" fontId="13" fillId="2" borderId="5" xfId="1" applyFont="1" applyFill="1" applyBorder="1" applyAlignment="1" applyProtection="1">
      <alignment horizontal="center" vertical="center" wrapText="1"/>
      <protection locked="0" hidden="1"/>
    </xf>
    <xf numFmtId="0" fontId="6" fillId="3" borderId="8" xfId="1" applyFont="1" applyFill="1" applyBorder="1" applyAlignment="1" applyProtection="1">
      <alignment vertical="center"/>
      <protection locked="0" hidden="1"/>
    </xf>
    <xf numFmtId="0" fontId="6" fillId="3" borderId="10" xfId="1" applyFont="1" applyFill="1" applyBorder="1" applyAlignment="1" applyProtection="1">
      <alignment horizontal="center" vertical="center"/>
      <protection locked="0" hidden="1"/>
    </xf>
    <xf numFmtId="0" fontId="6" fillId="3" borderId="8" xfId="1" applyFont="1" applyFill="1" applyBorder="1" applyAlignment="1" applyProtection="1">
      <alignment horizontal="center" vertical="center"/>
      <protection locked="0" hidden="1"/>
    </xf>
    <xf numFmtId="0" fontId="7" fillId="3" borderId="8" xfId="1" quotePrefix="1" applyFont="1" applyFill="1" applyBorder="1" applyAlignment="1" applyProtection="1">
      <alignment horizontal="center" vertical="center"/>
      <protection hidden="1"/>
    </xf>
    <xf numFmtId="0" fontId="7" fillId="3" borderId="12" xfId="1" applyFont="1" applyFill="1" applyBorder="1" applyAlignment="1" applyProtection="1">
      <alignment horizontal="center" vertical="center"/>
      <protection hidden="1"/>
    </xf>
    <xf numFmtId="0" fontId="7" fillId="3" borderId="38" xfId="1" applyFont="1" applyFill="1" applyBorder="1" applyAlignment="1" applyProtection="1">
      <alignment horizontal="center" vertical="center"/>
      <protection hidden="1"/>
    </xf>
    <xf numFmtId="0" fontId="6" fillId="3" borderId="10" xfId="1" quotePrefix="1" applyFont="1" applyFill="1" applyBorder="1" applyAlignment="1" applyProtection="1">
      <alignment horizontal="center" vertical="center"/>
      <protection locked="0" hidden="1"/>
    </xf>
    <xf numFmtId="0" fontId="2" fillId="7" borderId="0" xfId="1" applyFont="1" applyFill="1" applyAlignment="1" applyProtection="1">
      <alignment vertical="center"/>
      <protection hidden="1"/>
    </xf>
    <xf numFmtId="0" fontId="12" fillId="4" borderId="23" xfId="1" applyFont="1" applyFill="1" applyBorder="1" applyAlignment="1" applyProtection="1">
      <alignment horizontal="center" vertical="center"/>
      <protection hidden="1"/>
    </xf>
    <xf numFmtId="0" fontId="12" fillId="4" borderId="24" xfId="1" applyFont="1" applyFill="1" applyBorder="1" applyAlignment="1" applyProtection="1">
      <alignment horizontal="center" vertical="center"/>
      <protection hidden="1"/>
    </xf>
    <xf numFmtId="0" fontId="12" fillId="4" borderId="25" xfId="1" applyFont="1" applyFill="1" applyBorder="1" applyAlignment="1" applyProtection="1">
      <alignment horizontal="center" vertical="center"/>
      <protection hidden="1"/>
    </xf>
    <xf numFmtId="0" fontId="4" fillId="2" borderId="26" xfId="1" applyFont="1" applyFill="1" applyBorder="1" applyAlignment="1" applyProtection="1">
      <alignment horizontal="center" vertical="center"/>
      <protection hidden="1"/>
    </xf>
    <xf numFmtId="0" fontId="4" fillId="2" borderId="27" xfId="1" applyFont="1" applyFill="1" applyBorder="1" applyAlignment="1" applyProtection="1">
      <alignment horizontal="center" vertical="center"/>
      <protection hidden="1"/>
    </xf>
    <xf numFmtId="0" fontId="8" fillId="0" borderId="28" xfId="1" applyFont="1" applyBorder="1" applyAlignment="1" applyProtection="1">
      <alignment horizontal="center" vertical="center"/>
      <protection hidden="1"/>
    </xf>
    <xf numFmtId="0" fontId="4" fillId="2" borderId="29" xfId="1" applyFont="1" applyFill="1" applyBorder="1" applyAlignment="1" applyProtection="1">
      <alignment horizontal="center" vertical="center"/>
      <protection hidden="1"/>
    </xf>
    <xf numFmtId="0" fontId="4" fillId="2" borderId="30" xfId="1" applyFont="1" applyFill="1" applyBorder="1" applyAlignment="1" applyProtection="1">
      <alignment horizontal="center" vertical="center"/>
      <protection hidden="1"/>
    </xf>
    <xf numFmtId="0" fontId="8" fillId="0" borderId="31" xfId="1" applyFont="1" applyBorder="1" applyAlignment="1" applyProtection="1">
      <alignment horizontal="center" vertical="center"/>
      <protection hidden="1"/>
    </xf>
    <xf numFmtId="0" fontId="4" fillId="2" borderId="29" xfId="1" applyFont="1" applyFill="1" applyBorder="1" applyAlignment="1" applyProtection="1">
      <alignment horizontal="center" vertical="center" wrapText="1"/>
      <protection hidden="1"/>
    </xf>
    <xf numFmtId="0" fontId="4" fillId="2" borderId="30" xfId="1" applyFont="1" applyFill="1" applyBorder="1" applyAlignment="1" applyProtection="1">
      <alignment horizontal="center" vertical="center" wrapText="1"/>
      <protection hidden="1"/>
    </xf>
    <xf numFmtId="0" fontId="8" fillId="0" borderId="31" xfId="1" applyFont="1" applyBorder="1" applyAlignment="1" applyProtection="1">
      <alignment horizontal="center" vertical="center" wrapText="1"/>
      <protection hidden="1"/>
    </xf>
    <xf numFmtId="1" fontId="4" fillId="2" borderId="32" xfId="1" applyNumberFormat="1" applyFont="1" applyFill="1" applyBorder="1" applyAlignment="1" applyProtection="1">
      <alignment horizontal="center" vertical="center" wrapText="1"/>
      <protection hidden="1"/>
    </xf>
    <xf numFmtId="1" fontId="4" fillId="2" borderId="33" xfId="1" applyNumberFormat="1" applyFont="1" applyFill="1" applyBorder="1" applyAlignment="1" applyProtection="1">
      <alignment horizontal="center" vertical="center" wrapText="1"/>
      <protection hidden="1"/>
    </xf>
    <xf numFmtId="1" fontId="8" fillId="0" borderId="34" xfId="1" applyNumberFormat="1" applyFont="1" applyBorder="1" applyAlignment="1" applyProtection="1">
      <alignment horizontal="center" vertical="center" wrapText="1"/>
      <protection hidden="1"/>
    </xf>
    <xf numFmtId="0" fontId="4" fillId="2" borderId="35" xfId="1" applyFont="1" applyFill="1" applyBorder="1" applyAlignment="1" applyProtection="1">
      <alignment horizontal="center" vertical="center"/>
      <protection locked="0" hidden="1"/>
    </xf>
    <xf numFmtId="0" fontId="8" fillId="0" borderId="36" xfId="1" applyFont="1" applyBorder="1" applyAlignment="1" applyProtection="1">
      <alignment horizontal="center" vertical="center"/>
      <protection locked="0" hidden="1"/>
    </xf>
    <xf numFmtId="0" fontId="4" fillId="2" borderId="29" xfId="1" applyFont="1" applyFill="1" applyBorder="1" applyAlignment="1" applyProtection="1">
      <alignment horizontal="center" vertical="center" textRotation="90" wrapText="1"/>
      <protection hidden="1"/>
    </xf>
    <xf numFmtId="0" fontId="4" fillId="2" borderId="30" xfId="1" applyFont="1" applyFill="1" applyBorder="1" applyAlignment="1" applyProtection="1">
      <alignment horizontal="center" vertical="center" textRotation="90" wrapText="1"/>
      <protection hidden="1"/>
    </xf>
    <xf numFmtId="0" fontId="8" fillId="0" borderId="31" xfId="1" applyFont="1" applyBorder="1" applyAlignment="1" applyProtection="1">
      <alignment horizontal="center" vertical="center" textRotation="90" wrapText="1"/>
      <protection hidden="1"/>
    </xf>
  </cellXfs>
  <cellStyles count="2">
    <cellStyle name="Normální" xfId="0" builtinId="0"/>
    <cellStyle name="normální_cpd-prubezne_po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V&#268;%20poh&#225;r%20dorostu\Poh&#225;r%20jednotlivc&#367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sokol/Downloads/V&#253;sledky/PMN_2022-23.xlsm" TargetMode="External"/><Relationship Id="rId1" Type="http://schemas.openxmlformats.org/officeDocument/2006/relationships/externalLinkPath" Target="/Users/sokol/Downloads/V&#253;sledky/PMN_2022-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"/>
      <sheetName val="Statistika"/>
      <sheetName val="Výstup"/>
      <sheetName val="Data"/>
    </sheetNames>
    <sheetDataSet>
      <sheetData sheetId="0"/>
      <sheetData sheetId="1"/>
      <sheetData sheetId="2"/>
      <sheetData sheetId="3">
        <row r="8">
          <cell r="B8">
            <v>6</v>
          </cell>
          <cell r="C8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ívky B"/>
      <sheetName val="Hoši B"/>
      <sheetName val="Dívky A"/>
      <sheetName val="Hoši A"/>
      <sheetName val="Statistika"/>
      <sheetName val="Výstup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B8">
            <v>5</v>
          </cell>
          <cell r="C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AG87"/>
  <sheetViews>
    <sheetView tabSelected="1" zoomScale="90" zoomScaleNormal="90" workbookViewId="0">
      <pane ySplit="4" topLeftCell="A5" activePane="bottomLeft" state="frozen"/>
      <selection pane="bottomLeft" activeCell="A5" sqref="A5"/>
    </sheetView>
  </sheetViews>
  <sheetFormatPr defaultColWidth="9.109375" defaultRowHeight="13.2" x14ac:dyDescent="0.3"/>
  <cols>
    <col min="1" max="1" width="5.6640625" style="2" customWidth="1"/>
    <col min="2" max="2" width="23.6640625" style="2" customWidth="1"/>
    <col min="3" max="3" width="18.6640625" style="2" customWidth="1"/>
    <col min="4" max="4" width="4.6640625" style="2" customWidth="1"/>
    <col min="5" max="5" width="6.6640625" style="2" customWidth="1"/>
    <col min="6" max="6" width="3.5546875" style="2" customWidth="1"/>
    <col min="7" max="7" width="8.33203125" style="4" customWidth="1"/>
    <col min="8" max="23" width="4.88671875" style="2" customWidth="1"/>
    <col min="24" max="27" width="2.21875" style="2" customWidth="1"/>
    <col min="28" max="28" width="0" style="2" hidden="1" customWidth="1"/>
    <col min="29" max="30" width="9.109375" style="2"/>
    <col min="31" max="31" width="6.6640625" style="2" customWidth="1"/>
    <col min="32" max="32" width="6" style="2" customWidth="1"/>
    <col min="33" max="33" width="5.33203125" style="2" customWidth="1"/>
    <col min="34" max="16384" width="9.109375" style="2"/>
  </cols>
  <sheetData>
    <row r="1" spans="1:28" ht="29.25" customHeight="1" thickBot="1" x14ac:dyDescent="0.35">
      <c r="A1" s="89" t="s">
        <v>109</v>
      </c>
      <c r="B1" s="90"/>
      <c r="C1" s="90"/>
      <c r="D1" s="90"/>
      <c r="E1" s="90"/>
      <c r="F1" s="90"/>
      <c r="G1" s="90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1"/>
    </row>
    <row r="2" spans="1:28" s="3" customFormat="1" ht="18" customHeight="1" x14ac:dyDescent="0.3">
      <c r="A2" s="92" t="s">
        <v>1</v>
      </c>
      <c r="B2" s="95" t="s">
        <v>2</v>
      </c>
      <c r="C2" s="95" t="s">
        <v>0</v>
      </c>
      <c r="D2" s="106" t="s">
        <v>12</v>
      </c>
      <c r="E2" s="98" t="s">
        <v>3</v>
      </c>
      <c r="F2" s="98" t="s">
        <v>4</v>
      </c>
      <c r="G2" s="101" t="s">
        <v>5</v>
      </c>
      <c r="H2" s="104" t="s">
        <v>6</v>
      </c>
      <c r="I2" s="105"/>
      <c r="J2" s="105"/>
      <c r="K2" s="105"/>
      <c r="L2" s="105"/>
      <c r="M2" s="105"/>
      <c r="N2" s="105"/>
      <c r="O2" s="105"/>
      <c r="P2" s="104" t="s">
        <v>7</v>
      </c>
      <c r="Q2" s="105"/>
      <c r="R2" s="105"/>
      <c r="S2" s="105"/>
      <c r="T2" s="105"/>
      <c r="U2" s="105"/>
      <c r="V2" s="105"/>
      <c r="W2" s="105"/>
    </row>
    <row r="3" spans="1:28" s="3" customFormat="1" ht="18" customHeight="1" x14ac:dyDescent="0.3">
      <c r="A3" s="93"/>
      <c r="B3" s="96"/>
      <c r="C3" s="96"/>
      <c r="D3" s="107"/>
      <c r="E3" s="99"/>
      <c r="F3" s="99"/>
      <c r="G3" s="102"/>
      <c r="H3" s="25" t="s">
        <v>8</v>
      </c>
      <c r="I3" s="26" t="s">
        <v>9</v>
      </c>
      <c r="J3" s="26" t="s">
        <v>10</v>
      </c>
      <c r="K3" s="26" t="s">
        <v>11</v>
      </c>
      <c r="L3" s="26" t="s">
        <v>22</v>
      </c>
      <c r="M3" s="26" t="s">
        <v>23</v>
      </c>
      <c r="N3" s="26" t="s">
        <v>24</v>
      </c>
      <c r="O3" s="27" t="s">
        <v>25</v>
      </c>
      <c r="P3" s="25" t="s">
        <v>8</v>
      </c>
      <c r="Q3" s="26" t="s">
        <v>9</v>
      </c>
      <c r="R3" s="26" t="s">
        <v>10</v>
      </c>
      <c r="S3" s="26" t="s">
        <v>11</v>
      </c>
      <c r="T3" s="26" t="s">
        <v>22</v>
      </c>
      <c r="U3" s="26" t="s">
        <v>23</v>
      </c>
      <c r="V3" s="26" t="s">
        <v>24</v>
      </c>
      <c r="W3" s="27" t="s">
        <v>25</v>
      </c>
    </row>
    <row r="4" spans="1:28" s="3" customFormat="1" ht="18" customHeight="1" thickBot="1" x14ac:dyDescent="0.35">
      <c r="A4" s="94"/>
      <c r="B4" s="97"/>
      <c r="C4" s="97"/>
      <c r="D4" s="108"/>
      <c r="E4" s="100"/>
      <c r="F4" s="100"/>
      <c r="G4" s="103"/>
      <c r="H4" s="28" t="s">
        <v>3</v>
      </c>
      <c r="I4" s="29" t="s">
        <v>3</v>
      </c>
      <c r="J4" s="29" t="s">
        <v>3</v>
      </c>
      <c r="K4" s="29" t="s">
        <v>3</v>
      </c>
      <c r="L4" s="29" t="s">
        <v>3</v>
      </c>
      <c r="M4" s="29" t="s">
        <v>3</v>
      </c>
      <c r="N4" s="29" t="s">
        <v>3</v>
      </c>
      <c r="O4" s="30" t="s">
        <v>3</v>
      </c>
      <c r="P4" s="80" t="s">
        <v>93</v>
      </c>
      <c r="Q4" s="80" t="s">
        <v>105</v>
      </c>
      <c r="R4" s="80" t="s">
        <v>94</v>
      </c>
      <c r="S4" s="80" t="s">
        <v>95</v>
      </c>
      <c r="T4" s="80" t="s">
        <v>106</v>
      </c>
      <c r="U4" s="80" t="s">
        <v>107</v>
      </c>
      <c r="V4" s="80" t="s">
        <v>108</v>
      </c>
      <c r="W4" s="80" t="s">
        <v>17</v>
      </c>
    </row>
    <row r="5" spans="1:28" s="3" customFormat="1" ht="18" customHeight="1" x14ac:dyDescent="0.3">
      <c r="A5" s="18"/>
      <c r="B5" s="19" t="s">
        <v>13</v>
      </c>
      <c r="C5" s="20"/>
      <c r="D5" s="10"/>
      <c r="E5" s="11"/>
      <c r="F5" s="12"/>
      <c r="G5" s="13"/>
      <c r="H5" s="31"/>
      <c r="I5" s="32"/>
      <c r="J5" s="32"/>
      <c r="K5" s="59"/>
      <c r="L5" s="59"/>
      <c r="M5" s="59"/>
      <c r="N5" s="59"/>
      <c r="O5" s="33"/>
      <c r="P5" s="31"/>
      <c r="Q5" s="32"/>
      <c r="R5" s="32"/>
      <c r="S5" s="59"/>
      <c r="T5" s="59"/>
      <c r="U5" s="59"/>
      <c r="V5" s="59"/>
      <c r="W5" s="33"/>
    </row>
    <row r="6" spans="1:28" s="3" customFormat="1" ht="15" customHeight="1" x14ac:dyDescent="0.3">
      <c r="A6" s="21" t="s">
        <v>8</v>
      </c>
      <c r="B6" s="68" t="s">
        <v>62</v>
      </c>
      <c r="C6" s="5" t="s">
        <v>33</v>
      </c>
      <c r="D6" s="5" t="str">
        <f t="shared" ref="D6:D16" si="0">IF(B6="","","h.st.")</f>
        <v>h.st.</v>
      </c>
      <c r="E6" s="6">
        <f>IF(SUM(H6:O6)=0,"",SUM(H6:O6))</f>
        <v>112</v>
      </c>
      <c r="F6" s="7">
        <f t="shared" ref="F6:F16" si="1">IF(SUM(H6:O6)=0,"",COUNT(H6:O6))</f>
        <v>8</v>
      </c>
      <c r="G6" s="8">
        <f t="shared" ref="G6:G16" si="2">IF(F6="","",SUM(P6:W6)/F6)</f>
        <v>258</v>
      </c>
      <c r="H6" s="50">
        <v>9</v>
      </c>
      <c r="I6" s="51">
        <v>14</v>
      </c>
      <c r="J6" s="51">
        <v>13</v>
      </c>
      <c r="K6" s="60">
        <v>18</v>
      </c>
      <c r="L6" s="60">
        <v>17</v>
      </c>
      <c r="M6" s="60">
        <v>15</v>
      </c>
      <c r="N6" s="60">
        <v>14</v>
      </c>
      <c r="O6" s="52">
        <v>12</v>
      </c>
      <c r="P6" s="50">
        <v>238</v>
      </c>
      <c r="Q6" s="7">
        <v>270</v>
      </c>
      <c r="R6" s="84">
        <v>304</v>
      </c>
      <c r="S6" s="61">
        <v>262</v>
      </c>
      <c r="T6" s="60">
        <v>259</v>
      </c>
      <c r="U6" s="60">
        <v>249</v>
      </c>
      <c r="V6" s="60">
        <v>250</v>
      </c>
      <c r="W6" s="34">
        <v>232</v>
      </c>
      <c r="AB6" s="88">
        <v>40</v>
      </c>
    </row>
    <row r="7" spans="1:28" s="3" customFormat="1" ht="15" customHeight="1" x14ac:dyDescent="0.3">
      <c r="A7" s="21" t="s">
        <v>9</v>
      </c>
      <c r="B7" s="69" t="s">
        <v>83</v>
      </c>
      <c r="C7" s="49" t="s">
        <v>18</v>
      </c>
      <c r="D7" s="5" t="str">
        <f t="shared" si="0"/>
        <v>h.st.</v>
      </c>
      <c r="E7" s="6">
        <f>IF(SUM(H7:O7)=0,0,SUM(H7:O7))</f>
        <v>94</v>
      </c>
      <c r="F7" s="7">
        <f t="shared" si="1"/>
        <v>6</v>
      </c>
      <c r="G7" s="8">
        <f t="shared" si="2"/>
        <v>228</v>
      </c>
      <c r="H7" s="50"/>
      <c r="I7" s="51">
        <v>16</v>
      </c>
      <c r="J7" s="51">
        <v>8</v>
      </c>
      <c r="K7" s="60">
        <v>13</v>
      </c>
      <c r="L7" s="60">
        <v>12</v>
      </c>
      <c r="M7" s="60">
        <v>5</v>
      </c>
      <c r="N7" s="60"/>
      <c r="O7" s="52">
        <v>40</v>
      </c>
      <c r="P7" s="50"/>
      <c r="Q7" s="77">
        <v>231</v>
      </c>
      <c r="R7" s="77">
        <v>195</v>
      </c>
      <c r="S7" s="61">
        <v>217</v>
      </c>
      <c r="T7" s="61">
        <v>238</v>
      </c>
      <c r="U7" s="61">
        <v>231</v>
      </c>
      <c r="V7" s="61"/>
      <c r="W7" s="35">
        <v>256</v>
      </c>
      <c r="AB7" s="88">
        <v>30</v>
      </c>
    </row>
    <row r="8" spans="1:28" s="3" customFormat="1" ht="15" customHeight="1" x14ac:dyDescent="0.3">
      <c r="A8" s="21" t="s">
        <v>10</v>
      </c>
      <c r="B8" s="68" t="s">
        <v>61</v>
      </c>
      <c r="C8" s="49" t="s">
        <v>34</v>
      </c>
      <c r="D8" s="5" t="str">
        <f t="shared" si="0"/>
        <v>h.st.</v>
      </c>
      <c r="E8" s="6">
        <f>IF(SUM(H8:O8)=0,"",SUM(H8:O8))</f>
        <v>86</v>
      </c>
      <c r="F8" s="7">
        <f t="shared" si="1"/>
        <v>6</v>
      </c>
      <c r="G8" s="8">
        <f t="shared" si="2"/>
        <v>243.83333333333334</v>
      </c>
      <c r="H8" s="50">
        <v>14</v>
      </c>
      <c r="I8" s="51">
        <v>9</v>
      </c>
      <c r="J8" s="51">
        <v>16</v>
      </c>
      <c r="K8" s="60"/>
      <c r="L8" s="60">
        <v>12</v>
      </c>
      <c r="M8" s="60">
        <v>5</v>
      </c>
      <c r="N8" s="60"/>
      <c r="O8" s="52">
        <v>30</v>
      </c>
      <c r="P8" s="50">
        <v>244</v>
      </c>
      <c r="Q8" s="7">
        <v>242</v>
      </c>
      <c r="R8" s="7">
        <v>252</v>
      </c>
      <c r="S8" s="60"/>
      <c r="T8" s="61">
        <v>251</v>
      </c>
      <c r="U8" s="61">
        <v>231</v>
      </c>
      <c r="V8" s="61"/>
      <c r="W8" s="35">
        <v>243</v>
      </c>
      <c r="AB8" s="88">
        <v>20</v>
      </c>
    </row>
    <row r="9" spans="1:28" s="3" customFormat="1" ht="15" customHeight="1" x14ac:dyDescent="0.3">
      <c r="A9" s="21" t="s">
        <v>11</v>
      </c>
      <c r="B9" s="68" t="s">
        <v>63</v>
      </c>
      <c r="C9" s="5" t="s">
        <v>34</v>
      </c>
      <c r="D9" s="5" t="str">
        <f t="shared" si="0"/>
        <v>h.st.</v>
      </c>
      <c r="E9" s="6">
        <f>IF(SUM(H9:O9)=0,"",SUM(H9:O9))</f>
        <v>52</v>
      </c>
      <c r="F9" s="7">
        <f t="shared" si="1"/>
        <v>8</v>
      </c>
      <c r="G9" s="8">
        <f t="shared" si="2"/>
        <v>216.25</v>
      </c>
      <c r="H9" s="50">
        <v>4</v>
      </c>
      <c r="I9" s="51">
        <v>4</v>
      </c>
      <c r="J9" s="51">
        <v>11</v>
      </c>
      <c r="K9" s="60">
        <v>8</v>
      </c>
      <c r="L9" s="60">
        <v>4</v>
      </c>
      <c r="M9" s="60">
        <v>10</v>
      </c>
      <c r="N9" s="60">
        <v>9</v>
      </c>
      <c r="O9" s="52">
        <v>2</v>
      </c>
      <c r="P9" s="50">
        <v>213</v>
      </c>
      <c r="Q9" s="51">
        <v>208</v>
      </c>
      <c r="R9" s="51">
        <v>227</v>
      </c>
      <c r="S9" s="78">
        <v>205</v>
      </c>
      <c r="T9" s="78">
        <v>219</v>
      </c>
      <c r="U9" s="78">
        <v>239</v>
      </c>
      <c r="V9" s="78">
        <v>240</v>
      </c>
      <c r="W9" s="34">
        <v>179</v>
      </c>
      <c r="AB9" s="88">
        <v>14</v>
      </c>
    </row>
    <row r="10" spans="1:28" s="3" customFormat="1" ht="15" customHeight="1" x14ac:dyDescent="0.3">
      <c r="A10" s="21" t="s">
        <v>22</v>
      </c>
      <c r="B10" s="68" t="s">
        <v>45</v>
      </c>
      <c r="C10" s="5" t="s">
        <v>17</v>
      </c>
      <c r="D10" s="5" t="str">
        <f t="shared" si="0"/>
        <v>h.st.</v>
      </c>
      <c r="E10" s="6">
        <f>IF(SUM(H10:O10)=0,"",SUM(H10:O10))</f>
        <v>45</v>
      </c>
      <c r="F10" s="7">
        <f t="shared" si="1"/>
        <v>5</v>
      </c>
      <c r="G10" s="8">
        <f t="shared" si="2"/>
        <v>219.6</v>
      </c>
      <c r="H10" s="53">
        <v>14</v>
      </c>
      <c r="I10" s="54">
        <v>6</v>
      </c>
      <c r="J10" s="54">
        <v>1</v>
      </c>
      <c r="K10" s="62"/>
      <c r="L10" s="62"/>
      <c r="M10" s="62"/>
      <c r="N10" s="62">
        <v>14</v>
      </c>
      <c r="O10" s="55">
        <v>10</v>
      </c>
      <c r="P10" s="53">
        <v>210</v>
      </c>
      <c r="Q10" s="7">
        <v>225</v>
      </c>
      <c r="R10" s="7">
        <v>198</v>
      </c>
      <c r="S10" s="78"/>
      <c r="T10" s="78"/>
      <c r="U10" s="60"/>
      <c r="V10" s="61">
        <v>261</v>
      </c>
      <c r="W10" s="34">
        <v>204</v>
      </c>
      <c r="AB10" s="88">
        <v>12</v>
      </c>
    </row>
    <row r="11" spans="1:28" s="3" customFormat="1" ht="15" customHeight="1" x14ac:dyDescent="0.3">
      <c r="A11" s="21" t="s">
        <v>23</v>
      </c>
      <c r="B11" s="68" t="s">
        <v>64</v>
      </c>
      <c r="C11" s="5" t="s">
        <v>65</v>
      </c>
      <c r="D11" s="5" t="str">
        <f t="shared" si="0"/>
        <v>h.st.</v>
      </c>
      <c r="E11" s="6">
        <f>IF(SUM(H11:O11)=0,"",SUM(H11:O11))</f>
        <v>45</v>
      </c>
      <c r="F11" s="7">
        <f t="shared" si="1"/>
        <v>7</v>
      </c>
      <c r="G11" s="8">
        <f t="shared" si="2"/>
        <v>209.71428571428572</v>
      </c>
      <c r="H11" s="36">
        <v>1</v>
      </c>
      <c r="I11" s="37">
        <v>1</v>
      </c>
      <c r="J11" s="37">
        <v>2</v>
      </c>
      <c r="K11" s="63">
        <v>11</v>
      </c>
      <c r="L11" s="63"/>
      <c r="M11" s="63">
        <v>15</v>
      </c>
      <c r="N11" s="63">
        <v>1</v>
      </c>
      <c r="O11" s="38">
        <v>14</v>
      </c>
      <c r="P11" s="36">
        <v>205</v>
      </c>
      <c r="Q11" s="51">
        <v>185</v>
      </c>
      <c r="R11" s="7">
        <v>199</v>
      </c>
      <c r="S11" s="60">
        <v>190</v>
      </c>
      <c r="T11" s="61"/>
      <c r="U11" s="61">
        <v>242</v>
      </c>
      <c r="V11" s="60">
        <v>209</v>
      </c>
      <c r="W11" s="35">
        <v>238</v>
      </c>
      <c r="AB11" s="88">
        <v>10</v>
      </c>
    </row>
    <row r="12" spans="1:28" s="3" customFormat="1" ht="15" customHeight="1" x14ac:dyDescent="0.3">
      <c r="A12" s="21" t="s">
        <v>24</v>
      </c>
      <c r="B12" s="22" t="s">
        <v>84</v>
      </c>
      <c r="C12" s="22" t="s">
        <v>85</v>
      </c>
      <c r="D12" s="5" t="str">
        <f t="shared" si="0"/>
        <v>h.st.</v>
      </c>
      <c r="E12" s="6">
        <f>IF(SUM(H12:O12)=0,0,SUM(H12:O12))</f>
        <v>41</v>
      </c>
      <c r="F12" s="7">
        <f t="shared" si="1"/>
        <v>7</v>
      </c>
      <c r="G12" s="8">
        <f t="shared" si="2"/>
        <v>213</v>
      </c>
      <c r="H12" s="87"/>
      <c r="I12" s="77">
        <v>11</v>
      </c>
      <c r="J12" s="77">
        <v>3</v>
      </c>
      <c r="K12" s="78">
        <v>3</v>
      </c>
      <c r="L12" s="78">
        <v>7</v>
      </c>
      <c r="M12" s="78">
        <v>10</v>
      </c>
      <c r="N12" s="78">
        <v>1</v>
      </c>
      <c r="O12" s="34">
        <v>6</v>
      </c>
      <c r="P12" s="87"/>
      <c r="Q12" s="77">
        <v>229</v>
      </c>
      <c r="R12" s="77">
        <v>209</v>
      </c>
      <c r="S12" s="60">
        <v>199</v>
      </c>
      <c r="T12" s="60">
        <v>227</v>
      </c>
      <c r="U12" s="78">
        <v>233</v>
      </c>
      <c r="V12" s="78">
        <v>208</v>
      </c>
      <c r="W12" s="34">
        <v>186</v>
      </c>
      <c r="AB12" s="88">
        <v>8</v>
      </c>
    </row>
    <row r="13" spans="1:28" s="3" customFormat="1" ht="15" customHeight="1" x14ac:dyDescent="0.3">
      <c r="A13" s="21" t="s">
        <v>25</v>
      </c>
      <c r="B13" s="68" t="s">
        <v>47</v>
      </c>
      <c r="C13" s="5" t="s">
        <v>18</v>
      </c>
      <c r="D13" s="5" t="str">
        <f t="shared" si="0"/>
        <v>h.st.</v>
      </c>
      <c r="E13" s="6">
        <f>IF(SUM(H13:O13)=0,"",SUM(H13:O13))</f>
        <v>37</v>
      </c>
      <c r="F13" s="7">
        <f t="shared" si="1"/>
        <v>7</v>
      </c>
      <c r="G13" s="8">
        <f t="shared" si="2"/>
        <v>209.14285714285714</v>
      </c>
      <c r="H13" s="53">
        <v>1</v>
      </c>
      <c r="I13" s="54">
        <v>1</v>
      </c>
      <c r="J13" s="54"/>
      <c r="K13" s="62">
        <v>2</v>
      </c>
      <c r="L13" s="62">
        <v>7</v>
      </c>
      <c r="M13" s="62">
        <v>2</v>
      </c>
      <c r="N13" s="62">
        <v>4</v>
      </c>
      <c r="O13" s="55">
        <v>20</v>
      </c>
      <c r="P13" s="53">
        <v>180</v>
      </c>
      <c r="Q13" s="51">
        <v>197</v>
      </c>
      <c r="R13" s="51"/>
      <c r="S13" s="64">
        <v>192</v>
      </c>
      <c r="T13" s="64">
        <v>217</v>
      </c>
      <c r="U13" s="60">
        <v>230</v>
      </c>
      <c r="V13" s="60">
        <v>210</v>
      </c>
      <c r="W13" s="34">
        <v>238</v>
      </c>
      <c r="AB13" s="88">
        <v>6</v>
      </c>
    </row>
    <row r="14" spans="1:28" s="3" customFormat="1" ht="15" customHeight="1" x14ac:dyDescent="0.3">
      <c r="A14" s="21" t="s">
        <v>26</v>
      </c>
      <c r="B14" s="68" t="s">
        <v>46</v>
      </c>
      <c r="C14" s="5" t="s">
        <v>17</v>
      </c>
      <c r="D14" s="5" t="str">
        <f t="shared" si="0"/>
        <v>h.st.</v>
      </c>
      <c r="E14" s="6">
        <f>IF(SUM(H14:O14)=0,"",SUM(H14:O14))</f>
        <v>37</v>
      </c>
      <c r="F14" s="7">
        <f t="shared" si="1"/>
        <v>8</v>
      </c>
      <c r="G14" s="8">
        <f t="shared" si="2"/>
        <v>206.625</v>
      </c>
      <c r="H14" s="56">
        <v>9</v>
      </c>
      <c r="I14" s="57">
        <v>2</v>
      </c>
      <c r="J14" s="57">
        <v>6</v>
      </c>
      <c r="K14" s="67">
        <v>4</v>
      </c>
      <c r="L14" s="67">
        <v>3</v>
      </c>
      <c r="M14" s="67">
        <v>1</v>
      </c>
      <c r="N14" s="67">
        <v>4</v>
      </c>
      <c r="O14" s="58">
        <v>8</v>
      </c>
      <c r="P14" s="56">
        <v>204</v>
      </c>
      <c r="Q14" s="54">
        <v>207</v>
      </c>
      <c r="R14" s="54">
        <v>213</v>
      </c>
      <c r="S14" s="62">
        <v>203</v>
      </c>
      <c r="T14" s="62">
        <v>202</v>
      </c>
      <c r="U14" s="62">
        <v>214</v>
      </c>
      <c r="V14" s="62">
        <v>212</v>
      </c>
      <c r="W14" s="34">
        <v>198</v>
      </c>
      <c r="AB14" s="88">
        <v>4</v>
      </c>
    </row>
    <row r="15" spans="1:28" s="3" customFormat="1" ht="15" customHeight="1" x14ac:dyDescent="0.3">
      <c r="A15" s="21" t="s">
        <v>27</v>
      </c>
      <c r="B15" s="69" t="s">
        <v>44</v>
      </c>
      <c r="C15" s="49" t="s">
        <v>17</v>
      </c>
      <c r="D15" s="5" t="str">
        <f t="shared" si="0"/>
        <v>h.st.</v>
      </c>
      <c r="E15" s="6">
        <f>IF(SUM(H15:O15)=0,"",SUM(H15:O15))</f>
        <v>25</v>
      </c>
      <c r="F15" s="7">
        <f t="shared" si="1"/>
        <v>6</v>
      </c>
      <c r="G15" s="8">
        <f t="shared" si="2"/>
        <v>210.5</v>
      </c>
      <c r="H15" s="53">
        <v>4</v>
      </c>
      <c r="I15" s="54">
        <v>3</v>
      </c>
      <c r="J15" s="54"/>
      <c r="K15" s="62">
        <v>5</v>
      </c>
      <c r="L15" s="62">
        <v>2</v>
      </c>
      <c r="M15" s="62">
        <v>2</v>
      </c>
      <c r="N15" s="62">
        <v>9</v>
      </c>
      <c r="O15" s="55"/>
      <c r="P15" s="53">
        <v>200</v>
      </c>
      <c r="Q15" s="54">
        <v>211</v>
      </c>
      <c r="R15" s="54"/>
      <c r="S15" s="67">
        <v>204</v>
      </c>
      <c r="T15" s="62">
        <v>197</v>
      </c>
      <c r="U15" s="62">
        <v>223</v>
      </c>
      <c r="V15" s="62">
        <v>228</v>
      </c>
      <c r="W15" s="38"/>
      <c r="AB15" s="88">
        <v>2</v>
      </c>
    </row>
    <row r="16" spans="1:28" s="3" customFormat="1" ht="15" customHeight="1" x14ac:dyDescent="0.3">
      <c r="A16" s="21" t="s">
        <v>28</v>
      </c>
      <c r="B16" s="81" t="s">
        <v>103</v>
      </c>
      <c r="C16" s="81" t="s">
        <v>89</v>
      </c>
      <c r="D16" s="5" t="str">
        <f t="shared" si="0"/>
        <v>h.st.</v>
      </c>
      <c r="E16" s="6">
        <f>IF(SUM(H16:O16)=0,0,SUM(H16:O16))</f>
        <v>10</v>
      </c>
      <c r="F16" s="7">
        <f t="shared" si="1"/>
        <v>5</v>
      </c>
      <c r="G16" s="8">
        <f t="shared" si="2"/>
        <v>162.80000000000001</v>
      </c>
      <c r="H16" s="82"/>
      <c r="I16" s="83"/>
      <c r="J16" s="83">
        <v>3</v>
      </c>
      <c r="K16" s="64">
        <v>1</v>
      </c>
      <c r="L16" s="64">
        <v>1</v>
      </c>
      <c r="M16" s="64">
        <v>1</v>
      </c>
      <c r="N16" s="64"/>
      <c r="O16" s="35">
        <v>4</v>
      </c>
      <c r="P16" s="82"/>
      <c r="Q16" s="83"/>
      <c r="R16" s="83">
        <v>155</v>
      </c>
      <c r="S16" s="60">
        <v>160</v>
      </c>
      <c r="T16" s="60">
        <v>163</v>
      </c>
      <c r="U16" s="64">
        <v>156</v>
      </c>
      <c r="V16" s="64"/>
      <c r="W16" s="35">
        <v>180</v>
      </c>
    </row>
    <row r="17" spans="1:28" s="3" customFormat="1" ht="15" hidden="1" customHeight="1" x14ac:dyDescent="0.3">
      <c r="A17" s="21" t="s">
        <v>29</v>
      </c>
      <c r="B17" s="22"/>
      <c r="C17" s="22"/>
      <c r="D17" s="5" t="str">
        <f t="shared" ref="D17:D20" si="3">IF(B17="","","h.st.")</f>
        <v/>
      </c>
      <c r="E17" s="6">
        <f t="shared" ref="E17:E20" si="4">IF(SUM(H17:O17)=0,0,SUM(H17:O17))</f>
        <v>0</v>
      </c>
      <c r="F17" s="7" t="str">
        <f t="shared" ref="F17:F18" si="5">IF(SUM(H17:O17)=0,"",COUNT(H17:O17))</f>
        <v/>
      </c>
      <c r="G17" s="8" t="str">
        <f t="shared" ref="G17:G18" si="6">IF(F17="","",SUM(P17:W17)/F17)</f>
        <v/>
      </c>
      <c r="H17" s="36"/>
      <c r="I17" s="37"/>
      <c r="J17" s="37"/>
      <c r="K17" s="63"/>
      <c r="L17" s="63"/>
      <c r="M17" s="63"/>
      <c r="N17" s="63"/>
      <c r="O17" s="38"/>
      <c r="P17" s="36"/>
      <c r="Q17" s="37"/>
      <c r="R17" s="37"/>
      <c r="S17" s="63"/>
      <c r="T17" s="63"/>
      <c r="U17" s="63"/>
      <c r="V17" s="63"/>
      <c r="W17" s="38"/>
    </row>
    <row r="18" spans="1:28" s="3" customFormat="1" ht="15" hidden="1" customHeight="1" x14ac:dyDescent="0.3">
      <c r="A18" s="21" t="s">
        <v>30</v>
      </c>
      <c r="B18" s="22"/>
      <c r="C18" s="22"/>
      <c r="D18" s="5" t="str">
        <f t="shared" si="3"/>
        <v/>
      </c>
      <c r="E18" s="6">
        <f t="shared" si="4"/>
        <v>0</v>
      </c>
      <c r="F18" s="7" t="str">
        <f t="shared" si="5"/>
        <v/>
      </c>
      <c r="G18" s="8" t="str">
        <f t="shared" si="6"/>
        <v/>
      </c>
      <c r="H18" s="39"/>
      <c r="I18" s="40"/>
      <c r="J18" s="40"/>
      <c r="K18" s="65"/>
      <c r="L18" s="65"/>
      <c r="M18" s="65"/>
      <c r="N18" s="65"/>
      <c r="O18" s="41"/>
      <c r="P18" s="39"/>
      <c r="Q18" s="40"/>
      <c r="R18" s="40"/>
      <c r="S18" s="65"/>
      <c r="T18" s="65"/>
      <c r="U18" s="65"/>
      <c r="V18" s="65"/>
      <c r="W18" s="41"/>
    </row>
    <row r="19" spans="1:28" s="3" customFormat="1" ht="15" hidden="1" customHeight="1" x14ac:dyDescent="0.3">
      <c r="A19" s="21" t="s">
        <v>31</v>
      </c>
      <c r="B19" s="22"/>
      <c r="C19" s="22"/>
      <c r="D19" s="5" t="str">
        <f t="shared" si="3"/>
        <v/>
      </c>
      <c r="E19" s="6">
        <f t="shared" si="4"/>
        <v>0</v>
      </c>
      <c r="F19" s="7"/>
      <c r="G19" s="8"/>
      <c r="H19" s="36"/>
      <c r="I19" s="37"/>
      <c r="J19" s="37"/>
      <c r="K19" s="63"/>
      <c r="L19" s="63"/>
      <c r="M19" s="63"/>
      <c r="N19" s="63"/>
      <c r="O19" s="38"/>
      <c r="P19" s="36"/>
      <c r="Q19" s="37"/>
      <c r="R19" s="37"/>
      <c r="S19" s="63"/>
      <c r="T19" s="63"/>
      <c r="U19" s="63"/>
      <c r="V19" s="63"/>
      <c r="W19" s="38"/>
    </row>
    <row r="20" spans="1:28" s="3" customFormat="1" ht="15" hidden="1" customHeight="1" x14ac:dyDescent="0.3">
      <c r="A20" s="21" t="s">
        <v>32</v>
      </c>
      <c r="B20" s="22"/>
      <c r="C20" s="22"/>
      <c r="D20" s="5" t="str">
        <f t="shared" si="3"/>
        <v/>
      </c>
      <c r="E20" s="6">
        <f t="shared" si="4"/>
        <v>0</v>
      </c>
      <c r="F20" s="7"/>
      <c r="G20" s="8"/>
      <c r="H20" s="36"/>
      <c r="I20" s="37"/>
      <c r="J20" s="37"/>
      <c r="K20" s="63"/>
      <c r="L20" s="63"/>
      <c r="M20" s="63"/>
      <c r="N20" s="63"/>
      <c r="O20" s="38"/>
      <c r="P20" s="36"/>
      <c r="Q20" s="37"/>
      <c r="R20" s="37"/>
      <c r="S20" s="63"/>
      <c r="T20" s="63"/>
      <c r="U20" s="63"/>
      <c r="V20" s="63"/>
      <c r="W20" s="38"/>
    </row>
    <row r="21" spans="1:28" s="3" customFormat="1" ht="15" customHeight="1" x14ac:dyDescent="0.3">
      <c r="A21" s="23" t="str">
        <f>IF(E21="","",RANK(E21,$E$6:$E$20))</f>
        <v/>
      </c>
      <c r="B21" s="19" t="s">
        <v>14</v>
      </c>
      <c r="C21" s="24"/>
      <c r="D21" s="14"/>
      <c r="E21" s="15"/>
      <c r="F21" s="16"/>
      <c r="G21" s="17"/>
      <c r="H21" s="42"/>
      <c r="I21" s="43"/>
      <c r="J21" s="43"/>
      <c r="K21" s="66"/>
      <c r="L21" s="66"/>
      <c r="M21" s="66"/>
      <c r="N21" s="66"/>
      <c r="O21" s="44"/>
      <c r="P21" s="42"/>
      <c r="Q21" s="43"/>
      <c r="R21" s="43"/>
      <c r="S21" s="66"/>
      <c r="T21" s="66"/>
      <c r="U21" s="66"/>
      <c r="V21" s="66"/>
      <c r="W21" s="44"/>
    </row>
    <row r="22" spans="1:28" s="3" customFormat="1" ht="15" customHeight="1" x14ac:dyDescent="0.3">
      <c r="A22" s="21" t="s">
        <v>8</v>
      </c>
      <c r="B22" s="70" t="s">
        <v>67</v>
      </c>
      <c r="C22" s="71" t="s">
        <v>33</v>
      </c>
      <c r="D22" s="5" t="str">
        <f t="shared" ref="D22:D28" si="7">IF(B22="","","d.st.")</f>
        <v>d.st.</v>
      </c>
      <c r="E22" s="6">
        <f t="shared" ref="E22:E28" si="8">IF(SUM(H22:O22)=0,"",SUM(H22:O22))</f>
        <v>91</v>
      </c>
      <c r="F22" s="7">
        <f t="shared" ref="F22:F28" si="9">IF(SUM(H22:O22)=0,"",COUNT(H22:O22))</f>
        <v>8</v>
      </c>
      <c r="G22" s="8">
        <f t="shared" ref="G22:G28" si="10">IF(F22="","",SUM(P22:W22)/F22)</f>
        <v>233.5</v>
      </c>
      <c r="H22" s="56">
        <v>11</v>
      </c>
      <c r="I22" s="57">
        <v>10</v>
      </c>
      <c r="J22" s="57">
        <v>14</v>
      </c>
      <c r="K22" s="67">
        <v>2</v>
      </c>
      <c r="L22" s="67">
        <v>15</v>
      </c>
      <c r="M22" s="67">
        <v>4</v>
      </c>
      <c r="N22" s="67">
        <v>1</v>
      </c>
      <c r="O22" s="58">
        <v>34</v>
      </c>
      <c r="P22" s="56">
        <v>222</v>
      </c>
      <c r="Q22" s="57">
        <v>240</v>
      </c>
      <c r="R22" s="57">
        <v>261</v>
      </c>
      <c r="S22" s="67">
        <v>200</v>
      </c>
      <c r="T22" s="67">
        <v>228</v>
      </c>
      <c r="U22" s="67">
        <v>239</v>
      </c>
      <c r="V22" s="67">
        <v>214</v>
      </c>
      <c r="W22" s="41">
        <v>264</v>
      </c>
      <c r="AB22" s="88">
        <v>34</v>
      </c>
    </row>
    <row r="23" spans="1:28" s="3" customFormat="1" ht="15" customHeight="1" x14ac:dyDescent="0.3">
      <c r="A23" s="21" t="s">
        <v>9</v>
      </c>
      <c r="B23" s="70" t="s">
        <v>48</v>
      </c>
      <c r="C23" s="49" t="s">
        <v>49</v>
      </c>
      <c r="D23" s="5" t="str">
        <f t="shared" si="7"/>
        <v>d.st.</v>
      </c>
      <c r="E23" s="6">
        <f t="shared" si="8"/>
        <v>88</v>
      </c>
      <c r="F23" s="7">
        <f t="shared" si="9"/>
        <v>8</v>
      </c>
      <c r="G23" s="8">
        <f t="shared" si="10"/>
        <v>239.125</v>
      </c>
      <c r="H23" s="56">
        <v>11</v>
      </c>
      <c r="I23" s="57">
        <v>11</v>
      </c>
      <c r="J23" s="57">
        <v>9</v>
      </c>
      <c r="K23" s="67">
        <v>6</v>
      </c>
      <c r="L23" s="67">
        <v>11</v>
      </c>
      <c r="M23" s="67">
        <v>1</v>
      </c>
      <c r="N23" s="67">
        <v>15</v>
      </c>
      <c r="O23" s="58">
        <v>24</v>
      </c>
      <c r="P23" s="56">
        <v>268</v>
      </c>
      <c r="Q23" s="57">
        <v>212</v>
      </c>
      <c r="R23" s="57">
        <v>239</v>
      </c>
      <c r="S23" s="67">
        <v>214</v>
      </c>
      <c r="T23" s="67">
        <v>217</v>
      </c>
      <c r="U23" s="67">
        <v>227</v>
      </c>
      <c r="V23" s="86">
        <v>290</v>
      </c>
      <c r="W23" s="41">
        <v>246</v>
      </c>
      <c r="AB23" s="88">
        <v>24</v>
      </c>
    </row>
    <row r="24" spans="1:28" s="3" customFormat="1" ht="15" customHeight="1" x14ac:dyDescent="0.3">
      <c r="A24" s="21" t="s">
        <v>10</v>
      </c>
      <c r="B24" s="70" t="s">
        <v>66</v>
      </c>
      <c r="C24" s="71" t="s">
        <v>65</v>
      </c>
      <c r="D24" s="5" t="str">
        <f t="shared" si="7"/>
        <v>d.st.</v>
      </c>
      <c r="E24" s="6">
        <f t="shared" si="8"/>
        <v>71</v>
      </c>
      <c r="F24" s="7">
        <f t="shared" si="9"/>
        <v>6</v>
      </c>
      <c r="G24" s="8">
        <f t="shared" si="10"/>
        <v>234.66666666666666</v>
      </c>
      <c r="H24" s="56">
        <v>16</v>
      </c>
      <c r="I24" s="57">
        <v>15</v>
      </c>
      <c r="J24" s="57"/>
      <c r="K24" s="67">
        <v>11</v>
      </c>
      <c r="L24" s="67">
        <v>10</v>
      </c>
      <c r="M24" s="67">
        <v>13</v>
      </c>
      <c r="N24" s="67"/>
      <c r="O24" s="58">
        <v>6</v>
      </c>
      <c r="P24" s="56">
        <v>239</v>
      </c>
      <c r="Q24" s="57">
        <v>261</v>
      </c>
      <c r="R24" s="57"/>
      <c r="S24" s="67">
        <v>236</v>
      </c>
      <c r="T24" s="67">
        <v>218</v>
      </c>
      <c r="U24" s="67">
        <v>248</v>
      </c>
      <c r="V24" s="67"/>
      <c r="W24" s="41">
        <v>206</v>
      </c>
      <c r="AB24" s="88">
        <v>14</v>
      </c>
    </row>
    <row r="25" spans="1:28" s="3" customFormat="1" ht="15" customHeight="1" x14ac:dyDescent="0.3">
      <c r="A25" s="21" t="s">
        <v>11</v>
      </c>
      <c r="B25" s="70" t="s">
        <v>70</v>
      </c>
      <c r="C25" s="71" t="s">
        <v>33</v>
      </c>
      <c r="D25" s="5" t="str">
        <f t="shared" si="7"/>
        <v>d.st.</v>
      </c>
      <c r="E25" s="6">
        <f t="shared" si="8"/>
        <v>56</v>
      </c>
      <c r="F25" s="7">
        <f t="shared" si="9"/>
        <v>8</v>
      </c>
      <c r="G25" s="8">
        <f t="shared" si="10"/>
        <v>224.75</v>
      </c>
      <c r="H25" s="39">
        <v>2</v>
      </c>
      <c r="I25" s="40">
        <v>2</v>
      </c>
      <c r="J25" s="40">
        <v>1</v>
      </c>
      <c r="K25" s="65">
        <v>11</v>
      </c>
      <c r="L25" s="65">
        <v>2</v>
      </c>
      <c r="M25" s="65">
        <v>14</v>
      </c>
      <c r="N25" s="65">
        <v>10</v>
      </c>
      <c r="O25" s="41">
        <v>14</v>
      </c>
      <c r="P25" s="39">
        <v>197</v>
      </c>
      <c r="Q25" s="40">
        <v>205</v>
      </c>
      <c r="R25" s="40">
        <v>214</v>
      </c>
      <c r="S25" s="65">
        <v>227</v>
      </c>
      <c r="T25" s="65">
        <v>187</v>
      </c>
      <c r="U25" s="65">
        <v>255</v>
      </c>
      <c r="V25" s="67">
        <v>273</v>
      </c>
      <c r="W25" s="41">
        <v>240</v>
      </c>
      <c r="AB25" s="88">
        <v>8</v>
      </c>
    </row>
    <row r="26" spans="1:28" s="3" customFormat="1" ht="15" customHeight="1" x14ac:dyDescent="0.3">
      <c r="A26" s="21" t="s">
        <v>22</v>
      </c>
      <c r="B26" s="70" t="s">
        <v>69</v>
      </c>
      <c r="C26" s="71" t="s">
        <v>33</v>
      </c>
      <c r="D26" s="5" t="str">
        <f t="shared" si="7"/>
        <v>d.st.</v>
      </c>
      <c r="E26" s="6">
        <f t="shared" si="8"/>
        <v>52</v>
      </c>
      <c r="F26" s="7">
        <f t="shared" si="9"/>
        <v>8</v>
      </c>
      <c r="G26" s="8">
        <f t="shared" si="10"/>
        <v>223.625</v>
      </c>
      <c r="H26" s="56">
        <v>3</v>
      </c>
      <c r="I26" s="57">
        <v>5</v>
      </c>
      <c r="J26" s="57">
        <v>4</v>
      </c>
      <c r="K26" s="67">
        <v>16</v>
      </c>
      <c r="L26" s="67">
        <v>5</v>
      </c>
      <c r="M26" s="67">
        <v>9</v>
      </c>
      <c r="N26" s="67">
        <v>2</v>
      </c>
      <c r="O26" s="58">
        <v>8</v>
      </c>
      <c r="P26" s="56">
        <v>217</v>
      </c>
      <c r="Q26" s="57">
        <v>228</v>
      </c>
      <c r="R26" s="57">
        <v>215</v>
      </c>
      <c r="S26" s="67">
        <v>228</v>
      </c>
      <c r="T26" s="67">
        <v>204</v>
      </c>
      <c r="U26" s="67">
        <v>240</v>
      </c>
      <c r="V26" s="67">
        <v>219</v>
      </c>
      <c r="W26" s="41">
        <v>238</v>
      </c>
      <c r="AB26" s="88">
        <v>6</v>
      </c>
    </row>
    <row r="27" spans="1:28" s="3" customFormat="1" ht="15" customHeight="1" x14ac:dyDescent="0.3">
      <c r="A27" s="21" t="s">
        <v>23</v>
      </c>
      <c r="B27" s="70" t="s">
        <v>68</v>
      </c>
      <c r="C27" s="71" t="s">
        <v>34</v>
      </c>
      <c r="D27" s="5" t="str">
        <f t="shared" si="7"/>
        <v>d.st.</v>
      </c>
      <c r="E27" s="6">
        <f t="shared" si="8"/>
        <v>34</v>
      </c>
      <c r="F27" s="7">
        <f t="shared" si="9"/>
        <v>7</v>
      </c>
      <c r="G27" s="8">
        <f t="shared" si="10"/>
        <v>202.57142857142858</v>
      </c>
      <c r="H27" s="56">
        <v>6</v>
      </c>
      <c r="I27" s="57">
        <v>1</v>
      </c>
      <c r="J27" s="57">
        <v>11</v>
      </c>
      <c r="K27" s="67">
        <v>3</v>
      </c>
      <c r="L27" s="67">
        <v>1</v>
      </c>
      <c r="M27" s="67">
        <v>8</v>
      </c>
      <c r="N27" s="67"/>
      <c r="O27" s="58">
        <v>4</v>
      </c>
      <c r="P27" s="56">
        <v>220</v>
      </c>
      <c r="Q27" s="57">
        <v>197</v>
      </c>
      <c r="R27" s="57">
        <v>226</v>
      </c>
      <c r="S27" s="67">
        <v>200</v>
      </c>
      <c r="T27" s="67">
        <v>157</v>
      </c>
      <c r="U27" s="67">
        <v>222</v>
      </c>
      <c r="V27" s="65"/>
      <c r="W27" s="41">
        <v>196</v>
      </c>
      <c r="AB27" s="88">
        <v>4</v>
      </c>
    </row>
    <row r="28" spans="1:28" s="3" customFormat="1" ht="15" customHeight="1" x14ac:dyDescent="0.3">
      <c r="A28" s="21" t="s">
        <v>24</v>
      </c>
      <c r="B28" s="70" t="s">
        <v>71</v>
      </c>
      <c r="C28" s="71" t="s">
        <v>34</v>
      </c>
      <c r="D28" s="5" t="str">
        <f t="shared" si="7"/>
        <v>d.st.</v>
      </c>
      <c r="E28" s="6">
        <f t="shared" si="8"/>
        <v>12</v>
      </c>
      <c r="F28" s="7">
        <f t="shared" si="9"/>
        <v>5</v>
      </c>
      <c r="G28" s="8">
        <f t="shared" si="10"/>
        <v>182.4</v>
      </c>
      <c r="H28" s="39">
        <v>1</v>
      </c>
      <c r="I28" s="40"/>
      <c r="J28" s="40"/>
      <c r="K28" s="65">
        <v>1</v>
      </c>
      <c r="L28" s="65"/>
      <c r="M28" s="65">
        <v>3</v>
      </c>
      <c r="N28" s="65">
        <v>5</v>
      </c>
      <c r="O28" s="41">
        <v>2</v>
      </c>
      <c r="P28" s="39">
        <v>178</v>
      </c>
      <c r="Q28" s="40"/>
      <c r="R28" s="40"/>
      <c r="S28" s="65">
        <v>143</v>
      </c>
      <c r="T28" s="65"/>
      <c r="U28" s="65">
        <v>182</v>
      </c>
      <c r="V28" s="65">
        <v>227</v>
      </c>
      <c r="W28" s="41">
        <v>182</v>
      </c>
      <c r="AB28" s="88">
        <v>2</v>
      </c>
    </row>
    <row r="29" spans="1:28" s="3" customFormat="1" ht="15" hidden="1" customHeight="1" x14ac:dyDescent="0.3">
      <c r="A29" s="21" t="s">
        <v>25</v>
      </c>
      <c r="B29" s="22"/>
      <c r="C29" s="22"/>
      <c r="D29" s="5" t="str">
        <f t="shared" ref="D29:D36" si="11">IF(B29="","","d.st.")</f>
        <v/>
      </c>
      <c r="E29" s="6">
        <f t="shared" ref="E29:E36" si="12">IF(SUM(H29:O29)=0,0,SUM(H29:O29))</f>
        <v>0</v>
      </c>
      <c r="F29" s="7" t="str">
        <f t="shared" ref="F29:F36" si="13">IF(SUM(H29:O29)=0,"",COUNT(H29:O29))</f>
        <v/>
      </c>
      <c r="G29" s="8" t="str">
        <f t="shared" ref="G29:G36" si="14">IF(F29="","",SUM(P29:W29)/F29)</f>
        <v/>
      </c>
      <c r="H29" s="39"/>
      <c r="I29" s="40"/>
      <c r="J29" s="40"/>
      <c r="K29" s="65"/>
      <c r="L29" s="65"/>
      <c r="M29" s="65"/>
      <c r="N29" s="65"/>
      <c r="O29" s="41"/>
      <c r="P29" s="39"/>
      <c r="Q29" s="40"/>
      <c r="R29" s="40"/>
      <c r="S29" s="65"/>
      <c r="T29" s="65"/>
      <c r="U29" s="65"/>
      <c r="V29" s="65"/>
      <c r="W29" s="41"/>
    </row>
    <row r="30" spans="1:28" s="3" customFormat="1" ht="15" hidden="1" customHeight="1" x14ac:dyDescent="0.3">
      <c r="A30" s="21" t="s">
        <v>26</v>
      </c>
      <c r="B30" s="22"/>
      <c r="C30" s="22"/>
      <c r="D30" s="5" t="str">
        <f t="shared" si="11"/>
        <v/>
      </c>
      <c r="E30" s="6">
        <f t="shared" si="12"/>
        <v>0</v>
      </c>
      <c r="F30" s="7" t="str">
        <f t="shared" si="13"/>
        <v/>
      </c>
      <c r="G30" s="8" t="str">
        <f t="shared" si="14"/>
        <v/>
      </c>
      <c r="H30" s="39"/>
      <c r="I30" s="40"/>
      <c r="J30" s="40"/>
      <c r="K30" s="65"/>
      <c r="L30" s="65"/>
      <c r="M30" s="65"/>
      <c r="N30" s="65"/>
      <c r="O30" s="41"/>
      <c r="P30" s="39"/>
      <c r="Q30" s="40"/>
      <c r="R30" s="40"/>
      <c r="S30" s="65"/>
      <c r="T30" s="65"/>
      <c r="U30" s="65"/>
      <c r="V30" s="65"/>
      <c r="W30" s="41"/>
    </row>
    <row r="31" spans="1:28" s="3" customFormat="1" ht="15" hidden="1" customHeight="1" x14ac:dyDescent="0.3">
      <c r="A31" s="21" t="s">
        <v>27</v>
      </c>
      <c r="B31" s="22"/>
      <c r="C31" s="22"/>
      <c r="D31" s="5" t="str">
        <f t="shared" si="11"/>
        <v/>
      </c>
      <c r="E31" s="6">
        <f t="shared" si="12"/>
        <v>0</v>
      </c>
      <c r="F31" s="7" t="str">
        <f t="shared" si="13"/>
        <v/>
      </c>
      <c r="G31" s="8" t="str">
        <f t="shared" si="14"/>
        <v/>
      </c>
      <c r="H31" s="39"/>
      <c r="I31" s="40"/>
      <c r="J31" s="40"/>
      <c r="K31" s="65"/>
      <c r="L31" s="65"/>
      <c r="M31" s="65"/>
      <c r="N31" s="65"/>
      <c r="O31" s="41"/>
      <c r="P31" s="39"/>
      <c r="Q31" s="40"/>
      <c r="R31" s="40"/>
      <c r="S31" s="65"/>
      <c r="T31" s="65"/>
      <c r="U31" s="65"/>
      <c r="V31" s="65"/>
      <c r="W31" s="41"/>
    </row>
    <row r="32" spans="1:28" s="3" customFormat="1" ht="15" hidden="1" customHeight="1" x14ac:dyDescent="0.3">
      <c r="A32" s="21" t="s">
        <v>28</v>
      </c>
      <c r="B32" s="22"/>
      <c r="C32" s="22"/>
      <c r="D32" s="5" t="str">
        <f t="shared" si="11"/>
        <v/>
      </c>
      <c r="E32" s="6">
        <f t="shared" si="12"/>
        <v>0</v>
      </c>
      <c r="F32" s="7" t="str">
        <f t="shared" si="13"/>
        <v/>
      </c>
      <c r="G32" s="8" t="str">
        <f t="shared" si="14"/>
        <v/>
      </c>
      <c r="H32" s="39"/>
      <c r="I32" s="40"/>
      <c r="J32" s="40"/>
      <c r="K32" s="65"/>
      <c r="L32" s="65"/>
      <c r="M32" s="65"/>
      <c r="N32" s="65"/>
      <c r="O32" s="41"/>
      <c r="P32" s="39"/>
      <c r="Q32" s="40"/>
      <c r="R32" s="40"/>
      <c r="S32" s="65"/>
      <c r="T32" s="65"/>
      <c r="U32" s="65"/>
      <c r="V32" s="65"/>
      <c r="W32" s="41"/>
    </row>
    <row r="33" spans="1:28" s="3" customFormat="1" ht="15" hidden="1" customHeight="1" x14ac:dyDescent="0.3">
      <c r="A33" s="21" t="s">
        <v>29</v>
      </c>
      <c r="B33" s="22"/>
      <c r="C33" s="22"/>
      <c r="D33" s="5" t="str">
        <f t="shared" si="11"/>
        <v/>
      </c>
      <c r="E33" s="6">
        <f t="shared" si="12"/>
        <v>0</v>
      </c>
      <c r="F33" s="7" t="str">
        <f t="shared" si="13"/>
        <v/>
      </c>
      <c r="G33" s="8" t="str">
        <f t="shared" si="14"/>
        <v/>
      </c>
      <c r="H33" s="39"/>
      <c r="I33" s="40"/>
      <c r="J33" s="40"/>
      <c r="K33" s="65"/>
      <c r="L33" s="65"/>
      <c r="M33" s="65"/>
      <c r="N33" s="65"/>
      <c r="O33" s="41"/>
      <c r="P33" s="39"/>
      <c r="Q33" s="40"/>
      <c r="R33" s="40"/>
      <c r="S33" s="65"/>
      <c r="T33" s="65"/>
      <c r="U33" s="65"/>
      <c r="V33" s="65"/>
      <c r="W33" s="41"/>
    </row>
    <row r="34" spans="1:28" s="3" customFormat="1" ht="15" hidden="1" customHeight="1" x14ac:dyDescent="0.3">
      <c r="A34" s="21" t="s">
        <v>30</v>
      </c>
      <c r="B34" s="22"/>
      <c r="C34" s="22"/>
      <c r="D34" s="5" t="str">
        <f t="shared" si="11"/>
        <v/>
      </c>
      <c r="E34" s="6">
        <f t="shared" si="12"/>
        <v>0</v>
      </c>
      <c r="F34" s="7" t="str">
        <f t="shared" si="13"/>
        <v/>
      </c>
      <c r="G34" s="8" t="str">
        <f t="shared" si="14"/>
        <v/>
      </c>
      <c r="H34" s="39"/>
      <c r="I34" s="40"/>
      <c r="J34" s="40"/>
      <c r="K34" s="65"/>
      <c r="L34" s="65"/>
      <c r="M34" s="65"/>
      <c r="N34" s="65"/>
      <c r="O34" s="41"/>
      <c r="P34" s="39"/>
      <c r="Q34" s="40"/>
      <c r="R34" s="40"/>
      <c r="S34" s="65"/>
      <c r="T34" s="65"/>
      <c r="U34" s="65"/>
      <c r="V34" s="65"/>
      <c r="W34" s="41"/>
    </row>
    <row r="35" spans="1:28" s="3" customFormat="1" ht="15" hidden="1" customHeight="1" x14ac:dyDescent="0.3">
      <c r="A35" s="21" t="s">
        <v>31</v>
      </c>
      <c r="B35" s="22"/>
      <c r="C35" s="22"/>
      <c r="D35" s="5" t="str">
        <f t="shared" si="11"/>
        <v/>
      </c>
      <c r="E35" s="6">
        <f t="shared" si="12"/>
        <v>0</v>
      </c>
      <c r="F35" s="7" t="str">
        <f t="shared" si="13"/>
        <v/>
      </c>
      <c r="G35" s="8" t="str">
        <f t="shared" si="14"/>
        <v/>
      </c>
      <c r="H35" s="39"/>
      <c r="I35" s="40"/>
      <c r="J35" s="40"/>
      <c r="K35" s="65"/>
      <c r="L35" s="65"/>
      <c r="M35" s="65"/>
      <c r="N35" s="65"/>
      <c r="O35" s="41"/>
      <c r="P35" s="39"/>
      <c r="Q35" s="40"/>
      <c r="R35" s="40"/>
      <c r="S35" s="65"/>
      <c r="T35" s="65"/>
      <c r="U35" s="65"/>
      <c r="V35" s="65"/>
      <c r="W35" s="41"/>
    </row>
    <row r="36" spans="1:28" s="3" customFormat="1" ht="15" hidden="1" customHeight="1" x14ac:dyDescent="0.3">
      <c r="A36" s="21" t="s">
        <v>32</v>
      </c>
      <c r="B36" s="22"/>
      <c r="C36" s="22"/>
      <c r="D36" s="5" t="str">
        <f t="shared" si="11"/>
        <v/>
      </c>
      <c r="E36" s="6">
        <f t="shared" si="12"/>
        <v>0</v>
      </c>
      <c r="F36" s="7" t="str">
        <f t="shared" si="13"/>
        <v/>
      </c>
      <c r="G36" s="8" t="str">
        <f t="shared" si="14"/>
        <v/>
      </c>
      <c r="H36" s="39"/>
      <c r="I36" s="40"/>
      <c r="J36" s="40"/>
      <c r="K36" s="65"/>
      <c r="L36" s="65"/>
      <c r="M36" s="65"/>
      <c r="N36" s="65"/>
      <c r="O36" s="41"/>
      <c r="P36" s="39"/>
      <c r="Q36" s="40"/>
      <c r="R36" s="40"/>
      <c r="S36" s="65"/>
      <c r="T36" s="65"/>
      <c r="U36" s="65"/>
      <c r="V36" s="65"/>
      <c r="W36" s="41"/>
    </row>
    <row r="37" spans="1:28" s="3" customFormat="1" ht="15" customHeight="1" x14ac:dyDescent="0.3">
      <c r="A37" s="23" t="str">
        <f>IF(E37="","",RANK(E37,$E$22:$E$36))</f>
        <v/>
      </c>
      <c r="B37" s="19" t="s">
        <v>15</v>
      </c>
      <c r="C37" s="24"/>
      <c r="D37" s="14"/>
      <c r="E37" s="15"/>
      <c r="F37" s="16"/>
      <c r="G37" s="17"/>
      <c r="H37" s="42"/>
      <c r="I37" s="43"/>
      <c r="J37" s="43"/>
      <c r="K37" s="66"/>
      <c r="L37" s="66"/>
      <c r="M37" s="66"/>
      <c r="N37" s="66"/>
      <c r="O37" s="44"/>
      <c r="P37" s="42"/>
      <c r="Q37" s="43"/>
      <c r="R37" s="43"/>
      <c r="S37" s="66"/>
      <c r="T37" s="66"/>
      <c r="U37" s="66"/>
      <c r="V37" s="66"/>
      <c r="W37" s="44"/>
    </row>
    <row r="38" spans="1:28" s="3" customFormat="1" ht="15" customHeight="1" x14ac:dyDescent="0.3">
      <c r="A38" s="21" t="s">
        <v>8</v>
      </c>
      <c r="B38" s="69" t="s">
        <v>50</v>
      </c>
      <c r="C38" s="49" t="s">
        <v>17</v>
      </c>
      <c r="D38" s="5" t="str">
        <f t="shared" ref="D38:D52" si="15">IF(B38="","","h.ml.")</f>
        <v>h.ml.</v>
      </c>
      <c r="E38" s="6">
        <f t="shared" ref="E38:E47" si="16">IF(SUM(H38:O38)=0,"",SUM(H38:O38))</f>
        <v>124</v>
      </c>
      <c r="F38" s="7">
        <f t="shared" ref="F38:F53" si="17">IF(SUM(H38:O38)=0,"",COUNT(H38:O38))</f>
        <v>8</v>
      </c>
      <c r="G38" s="8">
        <f t="shared" ref="G38:G53" si="18">IF(F38="","",SUM(P38:W38)/F38)</f>
        <v>247.375</v>
      </c>
      <c r="H38" s="56">
        <v>19</v>
      </c>
      <c r="I38" s="57">
        <v>7</v>
      </c>
      <c r="J38" s="57">
        <v>17</v>
      </c>
      <c r="K38" s="67">
        <v>10</v>
      </c>
      <c r="L38" s="67">
        <v>17</v>
      </c>
      <c r="M38" s="67">
        <v>20</v>
      </c>
      <c r="N38" s="67">
        <v>18</v>
      </c>
      <c r="O38" s="58">
        <v>16</v>
      </c>
      <c r="P38" s="56">
        <v>261</v>
      </c>
      <c r="Q38" s="57">
        <v>213</v>
      </c>
      <c r="R38" s="57">
        <v>266</v>
      </c>
      <c r="S38" s="67">
        <v>227</v>
      </c>
      <c r="T38" s="67">
        <v>249</v>
      </c>
      <c r="U38" s="67">
        <v>254</v>
      </c>
      <c r="V38" s="67">
        <v>256</v>
      </c>
      <c r="W38" s="41">
        <v>253</v>
      </c>
      <c r="AB38" s="88">
        <v>42</v>
      </c>
    </row>
    <row r="39" spans="1:28" s="3" customFormat="1" ht="15" customHeight="1" x14ac:dyDescent="0.3">
      <c r="A39" s="21" t="s">
        <v>9</v>
      </c>
      <c r="B39" s="69" t="s">
        <v>54</v>
      </c>
      <c r="C39" s="49" t="s">
        <v>17</v>
      </c>
      <c r="D39" s="5" t="str">
        <f t="shared" si="15"/>
        <v>h.ml.</v>
      </c>
      <c r="E39" s="6">
        <f t="shared" si="16"/>
        <v>107</v>
      </c>
      <c r="F39" s="7">
        <f t="shared" si="17"/>
        <v>8</v>
      </c>
      <c r="G39" s="8">
        <f t="shared" si="18"/>
        <v>240.125</v>
      </c>
      <c r="H39" s="56">
        <v>5</v>
      </c>
      <c r="I39" s="57">
        <v>8</v>
      </c>
      <c r="J39" s="57">
        <v>4</v>
      </c>
      <c r="K39" s="67">
        <v>14</v>
      </c>
      <c r="L39" s="67">
        <v>22</v>
      </c>
      <c r="M39" s="67">
        <v>10</v>
      </c>
      <c r="N39" s="67">
        <v>2</v>
      </c>
      <c r="O39" s="58">
        <v>42</v>
      </c>
      <c r="P39" s="56">
        <v>234</v>
      </c>
      <c r="Q39" s="57">
        <v>219</v>
      </c>
      <c r="R39" s="57">
        <v>238</v>
      </c>
      <c r="S39" s="67">
        <v>245</v>
      </c>
      <c r="T39" s="67">
        <v>256</v>
      </c>
      <c r="U39" s="67">
        <v>244</v>
      </c>
      <c r="V39" s="67">
        <v>216</v>
      </c>
      <c r="W39" s="41">
        <v>269</v>
      </c>
      <c r="AB39" s="88">
        <v>32</v>
      </c>
    </row>
    <row r="40" spans="1:28" s="3" customFormat="1" ht="15" customHeight="1" x14ac:dyDescent="0.3">
      <c r="A40" s="21" t="s">
        <v>10</v>
      </c>
      <c r="B40" s="69" t="s">
        <v>52</v>
      </c>
      <c r="C40" s="49" t="s">
        <v>17</v>
      </c>
      <c r="D40" s="5" t="str">
        <f t="shared" si="15"/>
        <v>h.ml.</v>
      </c>
      <c r="E40" s="6">
        <f t="shared" si="16"/>
        <v>104</v>
      </c>
      <c r="F40" s="7">
        <f t="shared" si="17"/>
        <v>8</v>
      </c>
      <c r="G40" s="8">
        <f t="shared" si="18"/>
        <v>243.125</v>
      </c>
      <c r="H40" s="56">
        <v>9</v>
      </c>
      <c r="I40" s="57">
        <v>16</v>
      </c>
      <c r="J40" s="57">
        <v>12</v>
      </c>
      <c r="K40" s="67">
        <v>24</v>
      </c>
      <c r="L40" s="67">
        <v>4</v>
      </c>
      <c r="M40" s="67">
        <v>4</v>
      </c>
      <c r="N40" s="67">
        <v>13</v>
      </c>
      <c r="O40" s="58">
        <v>22</v>
      </c>
      <c r="P40" s="56">
        <v>247</v>
      </c>
      <c r="Q40" s="57">
        <v>234</v>
      </c>
      <c r="R40" s="57">
        <v>252</v>
      </c>
      <c r="S40" s="67">
        <v>264</v>
      </c>
      <c r="T40" s="67">
        <v>209</v>
      </c>
      <c r="U40" s="67">
        <v>232</v>
      </c>
      <c r="V40" s="67">
        <v>245</v>
      </c>
      <c r="W40" s="41">
        <v>262</v>
      </c>
      <c r="AB40" s="88">
        <v>22</v>
      </c>
    </row>
    <row r="41" spans="1:28" s="3" customFormat="1" ht="15" customHeight="1" x14ac:dyDescent="0.3">
      <c r="A41" s="21" t="s">
        <v>11</v>
      </c>
      <c r="B41" s="69" t="s">
        <v>73</v>
      </c>
      <c r="C41" s="49" t="s">
        <v>34</v>
      </c>
      <c r="D41" s="5" t="str">
        <f t="shared" si="15"/>
        <v>h.ml.</v>
      </c>
      <c r="E41" s="6">
        <f t="shared" si="16"/>
        <v>66</v>
      </c>
      <c r="F41" s="7">
        <f t="shared" si="17"/>
        <v>6</v>
      </c>
      <c r="G41" s="8">
        <f t="shared" si="18"/>
        <v>230</v>
      </c>
      <c r="H41" s="56">
        <v>10</v>
      </c>
      <c r="I41" s="57">
        <v>10</v>
      </c>
      <c r="J41" s="57"/>
      <c r="K41" s="67"/>
      <c r="L41" s="67">
        <v>8</v>
      </c>
      <c r="M41" s="67">
        <v>5</v>
      </c>
      <c r="N41" s="67">
        <v>1</v>
      </c>
      <c r="O41" s="58">
        <v>32</v>
      </c>
      <c r="P41" s="56">
        <v>207</v>
      </c>
      <c r="Q41" s="57">
        <v>225</v>
      </c>
      <c r="R41" s="57"/>
      <c r="S41" s="67"/>
      <c r="T41" s="67">
        <v>222</v>
      </c>
      <c r="U41" s="67">
        <v>234</v>
      </c>
      <c r="V41" s="67">
        <v>225</v>
      </c>
      <c r="W41" s="41">
        <v>267</v>
      </c>
      <c r="AB41" s="88">
        <v>16</v>
      </c>
    </row>
    <row r="42" spans="1:28" s="3" customFormat="1" ht="15" customHeight="1" x14ac:dyDescent="0.3">
      <c r="A42" s="21" t="s">
        <v>22</v>
      </c>
      <c r="B42" s="69" t="s">
        <v>74</v>
      </c>
      <c r="C42" s="49" t="s">
        <v>65</v>
      </c>
      <c r="D42" s="5" t="str">
        <f t="shared" si="15"/>
        <v>h.ml.</v>
      </c>
      <c r="E42" s="6">
        <f t="shared" si="16"/>
        <v>56</v>
      </c>
      <c r="F42" s="7">
        <f t="shared" si="17"/>
        <v>8</v>
      </c>
      <c r="G42" s="8">
        <f t="shared" si="18"/>
        <v>231.875</v>
      </c>
      <c r="H42" s="56">
        <v>5</v>
      </c>
      <c r="I42" s="57">
        <v>1</v>
      </c>
      <c r="J42" s="57">
        <v>3</v>
      </c>
      <c r="K42" s="67">
        <v>13</v>
      </c>
      <c r="L42" s="67">
        <v>12</v>
      </c>
      <c r="M42" s="67">
        <v>7</v>
      </c>
      <c r="N42" s="67">
        <v>5</v>
      </c>
      <c r="O42" s="58">
        <v>10</v>
      </c>
      <c r="P42" s="56">
        <v>205</v>
      </c>
      <c r="Q42" s="57">
        <v>221</v>
      </c>
      <c r="R42" s="57">
        <v>233</v>
      </c>
      <c r="S42" s="67">
        <v>231</v>
      </c>
      <c r="T42" s="67">
        <v>241</v>
      </c>
      <c r="U42" s="67">
        <v>240</v>
      </c>
      <c r="V42" s="67">
        <v>244</v>
      </c>
      <c r="W42" s="41">
        <v>240</v>
      </c>
      <c r="AB42" s="88">
        <v>14</v>
      </c>
    </row>
    <row r="43" spans="1:28" s="3" customFormat="1" ht="15" customHeight="1" x14ac:dyDescent="0.3">
      <c r="A43" s="21" t="s">
        <v>23</v>
      </c>
      <c r="B43" s="69" t="s">
        <v>51</v>
      </c>
      <c r="C43" s="49" t="s">
        <v>19</v>
      </c>
      <c r="D43" s="5" t="str">
        <f t="shared" si="15"/>
        <v>h.ml.</v>
      </c>
      <c r="E43" s="6">
        <f t="shared" si="16"/>
        <v>54</v>
      </c>
      <c r="F43" s="7">
        <f t="shared" si="17"/>
        <v>3</v>
      </c>
      <c r="G43" s="8">
        <f t="shared" si="18"/>
        <v>257.33333333333331</v>
      </c>
      <c r="H43" s="56">
        <v>14</v>
      </c>
      <c r="I43" s="57">
        <v>21</v>
      </c>
      <c r="J43" s="57"/>
      <c r="K43" s="67">
        <v>19</v>
      </c>
      <c r="L43" s="67"/>
      <c r="M43" s="67"/>
      <c r="N43" s="67"/>
      <c r="O43" s="58"/>
      <c r="P43" s="56">
        <v>247</v>
      </c>
      <c r="Q43" s="85">
        <v>270</v>
      </c>
      <c r="R43" s="57"/>
      <c r="S43" s="67">
        <v>255</v>
      </c>
      <c r="T43" s="67"/>
      <c r="U43" s="67"/>
      <c r="V43" s="67"/>
      <c r="W43" s="38"/>
      <c r="AB43" s="88">
        <v>12</v>
      </c>
    </row>
    <row r="44" spans="1:28" s="3" customFormat="1" ht="15" customHeight="1" x14ac:dyDescent="0.3">
      <c r="A44" s="21" t="s">
        <v>24</v>
      </c>
      <c r="B44" s="69" t="s">
        <v>56</v>
      </c>
      <c r="C44" s="49" t="s">
        <v>18</v>
      </c>
      <c r="D44" s="5" t="str">
        <f t="shared" si="15"/>
        <v>h.ml.</v>
      </c>
      <c r="E44" s="6">
        <f t="shared" si="16"/>
        <v>54</v>
      </c>
      <c r="F44" s="7">
        <f t="shared" si="17"/>
        <v>6</v>
      </c>
      <c r="G44" s="8">
        <f t="shared" si="18"/>
        <v>230.66666666666666</v>
      </c>
      <c r="H44" s="56">
        <v>3</v>
      </c>
      <c r="I44" s="57">
        <v>6</v>
      </c>
      <c r="J44" s="57"/>
      <c r="K44" s="67">
        <v>9</v>
      </c>
      <c r="L44" s="67"/>
      <c r="M44" s="67">
        <v>14</v>
      </c>
      <c r="N44" s="67">
        <v>10</v>
      </c>
      <c r="O44" s="58">
        <v>12</v>
      </c>
      <c r="P44" s="56">
        <v>202</v>
      </c>
      <c r="Q44" s="57">
        <v>200</v>
      </c>
      <c r="R44" s="57"/>
      <c r="S44" s="67">
        <v>226</v>
      </c>
      <c r="T44" s="67"/>
      <c r="U44" s="67">
        <v>258</v>
      </c>
      <c r="V44" s="67">
        <v>255</v>
      </c>
      <c r="W44" s="41">
        <v>243</v>
      </c>
      <c r="AB44" s="88">
        <v>10</v>
      </c>
    </row>
    <row r="45" spans="1:28" s="3" customFormat="1" ht="15" customHeight="1" x14ac:dyDescent="0.3">
      <c r="A45" s="21" t="s">
        <v>25</v>
      </c>
      <c r="B45" s="69" t="s">
        <v>55</v>
      </c>
      <c r="C45" s="49" t="s">
        <v>18</v>
      </c>
      <c r="D45" s="5" t="str">
        <f t="shared" si="15"/>
        <v>h.ml.</v>
      </c>
      <c r="E45" s="6">
        <f t="shared" si="16"/>
        <v>50</v>
      </c>
      <c r="F45" s="7">
        <f t="shared" si="17"/>
        <v>8</v>
      </c>
      <c r="G45" s="8">
        <f t="shared" si="18"/>
        <v>218</v>
      </c>
      <c r="H45" s="56">
        <v>4</v>
      </c>
      <c r="I45" s="57">
        <v>4</v>
      </c>
      <c r="J45" s="57">
        <v>8</v>
      </c>
      <c r="K45" s="67">
        <v>6</v>
      </c>
      <c r="L45" s="67">
        <v>11</v>
      </c>
      <c r="M45" s="67">
        <v>9</v>
      </c>
      <c r="N45" s="67">
        <v>2</v>
      </c>
      <c r="O45" s="58">
        <v>6</v>
      </c>
      <c r="P45" s="56">
        <v>204</v>
      </c>
      <c r="Q45" s="57">
        <v>193</v>
      </c>
      <c r="R45" s="57">
        <v>213</v>
      </c>
      <c r="S45" s="67">
        <v>211</v>
      </c>
      <c r="T45" s="67">
        <v>214</v>
      </c>
      <c r="U45" s="67">
        <v>241</v>
      </c>
      <c r="V45" s="67">
        <v>235</v>
      </c>
      <c r="W45" s="41">
        <v>233</v>
      </c>
      <c r="AB45" s="88">
        <v>8</v>
      </c>
    </row>
    <row r="46" spans="1:28" s="3" customFormat="1" ht="15" customHeight="1" x14ac:dyDescent="0.3">
      <c r="A46" s="21" t="s">
        <v>26</v>
      </c>
      <c r="B46" s="70" t="s">
        <v>75</v>
      </c>
      <c r="C46" s="49" t="s">
        <v>34</v>
      </c>
      <c r="D46" s="5" t="str">
        <f t="shared" si="15"/>
        <v>h.ml.</v>
      </c>
      <c r="E46" s="6">
        <f t="shared" si="16"/>
        <v>42</v>
      </c>
      <c r="F46" s="7">
        <f t="shared" si="17"/>
        <v>6</v>
      </c>
      <c r="G46" s="8">
        <f t="shared" si="18"/>
        <v>222.66666666666666</v>
      </c>
      <c r="H46" s="56">
        <v>2</v>
      </c>
      <c r="I46" s="57">
        <v>15</v>
      </c>
      <c r="J46" s="57"/>
      <c r="K46" s="67"/>
      <c r="L46" s="67">
        <v>1</v>
      </c>
      <c r="M46" s="67">
        <v>1</v>
      </c>
      <c r="N46" s="67">
        <v>15</v>
      </c>
      <c r="O46" s="58">
        <v>8</v>
      </c>
      <c r="P46" s="56">
        <v>195</v>
      </c>
      <c r="Q46" s="57">
        <v>252</v>
      </c>
      <c r="R46" s="57"/>
      <c r="S46" s="67"/>
      <c r="T46" s="67">
        <v>181</v>
      </c>
      <c r="U46" s="67">
        <v>208</v>
      </c>
      <c r="V46" s="67">
        <v>260</v>
      </c>
      <c r="W46" s="41">
        <v>240</v>
      </c>
      <c r="AB46" s="88">
        <v>6</v>
      </c>
    </row>
    <row r="47" spans="1:28" s="3" customFormat="1" ht="15" customHeight="1" x14ac:dyDescent="0.3">
      <c r="A47" s="21" t="s">
        <v>27</v>
      </c>
      <c r="B47" s="69" t="s">
        <v>53</v>
      </c>
      <c r="C47" s="49" t="s">
        <v>17</v>
      </c>
      <c r="D47" s="5" t="str">
        <f t="shared" si="15"/>
        <v>h.ml.</v>
      </c>
      <c r="E47" s="6">
        <f t="shared" si="16"/>
        <v>42</v>
      </c>
      <c r="F47" s="7">
        <f t="shared" si="17"/>
        <v>8</v>
      </c>
      <c r="G47" s="8">
        <f t="shared" si="18"/>
        <v>226.25</v>
      </c>
      <c r="H47" s="56">
        <v>6</v>
      </c>
      <c r="I47" s="57">
        <v>11</v>
      </c>
      <c r="J47" s="57">
        <v>7</v>
      </c>
      <c r="K47" s="67">
        <v>7</v>
      </c>
      <c r="L47" s="67">
        <v>6</v>
      </c>
      <c r="M47" s="67">
        <v>2</v>
      </c>
      <c r="N47" s="67">
        <v>1</v>
      </c>
      <c r="O47" s="58">
        <v>2</v>
      </c>
      <c r="P47" s="56">
        <v>244</v>
      </c>
      <c r="Q47" s="57">
        <v>225</v>
      </c>
      <c r="R47" s="57">
        <v>247</v>
      </c>
      <c r="S47" s="67">
        <v>218</v>
      </c>
      <c r="T47" s="67">
        <v>217</v>
      </c>
      <c r="U47" s="67">
        <v>227</v>
      </c>
      <c r="V47" s="67">
        <v>214</v>
      </c>
      <c r="W47" s="41">
        <v>218</v>
      </c>
      <c r="AB47" s="88">
        <v>4</v>
      </c>
    </row>
    <row r="48" spans="1:28" s="3" customFormat="1" ht="15" customHeight="1" x14ac:dyDescent="0.3">
      <c r="A48" s="21" t="s">
        <v>28</v>
      </c>
      <c r="B48" s="69" t="s">
        <v>86</v>
      </c>
      <c r="C48" s="49" t="s">
        <v>17</v>
      </c>
      <c r="D48" s="5" t="str">
        <f t="shared" si="15"/>
        <v>h.ml.</v>
      </c>
      <c r="E48" s="6">
        <f>IF(SUM(H48:O48)=0,0,SUM(H48:O48))</f>
        <v>35</v>
      </c>
      <c r="F48" s="7">
        <f t="shared" si="17"/>
        <v>5</v>
      </c>
      <c r="G48" s="8">
        <f t="shared" si="18"/>
        <v>220.4</v>
      </c>
      <c r="H48" s="56"/>
      <c r="I48" s="57">
        <v>3</v>
      </c>
      <c r="J48" s="57"/>
      <c r="K48" s="67">
        <v>8</v>
      </c>
      <c r="L48" s="67">
        <v>5</v>
      </c>
      <c r="M48" s="67">
        <v>15</v>
      </c>
      <c r="N48" s="67">
        <v>4</v>
      </c>
      <c r="O48" s="58"/>
      <c r="P48" s="56"/>
      <c r="Q48" s="57">
        <v>186</v>
      </c>
      <c r="R48" s="57"/>
      <c r="S48" s="67">
        <v>224</v>
      </c>
      <c r="T48" s="67">
        <v>210</v>
      </c>
      <c r="U48" s="67">
        <v>250</v>
      </c>
      <c r="V48" s="67">
        <v>232</v>
      </c>
      <c r="W48" s="38"/>
      <c r="AB48" s="88">
        <v>2</v>
      </c>
    </row>
    <row r="49" spans="1:28" s="3" customFormat="1" ht="15" customHeight="1" x14ac:dyDescent="0.3">
      <c r="A49" s="21" t="s">
        <v>29</v>
      </c>
      <c r="B49" s="22" t="s">
        <v>104</v>
      </c>
      <c r="C49" s="22" t="s">
        <v>85</v>
      </c>
      <c r="D49" s="5" t="str">
        <f t="shared" si="15"/>
        <v>h.ml.</v>
      </c>
      <c r="E49" s="6">
        <f>IF(SUM(H49:O49)=0,"",SUM(H49:O49))</f>
        <v>28</v>
      </c>
      <c r="F49" s="7">
        <f t="shared" si="17"/>
        <v>4</v>
      </c>
      <c r="G49" s="8">
        <f t="shared" si="18"/>
        <v>226</v>
      </c>
      <c r="H49" s="39"/>
      <c r="I49" s="40"/>
      <c r="J49" s="40"/>
      <c r="K49" s="65">
        <v>1</v>
      </c>
      <c r="L49" s="65">
        <v>9</v>
      </c>
      <c r="M49" s="65">
        <v>4</v>
      </c>
      <c r="N49" s="65"/>
      <c r="O49" s="41">
        <v>14</v>
      </c>
      <c r="P49" s="39"/>
      <c r="Q49" s="40"/>
      <c r="R49" s="40"/>
      <c r="S49" s="65">
        <v>183</v>
      </c>
      <c r="T49" s="65">
        <v>239</v>
      </c>
      <c r="U49" s="65">
        <v>238</v>
      </c>
      <c r="V49" s="67"/>
      <c r="W49" s="41">
        <v>244</v>
      </c>
    </row>
    <row r="50" spans="1:28" s="3" customFormat="1" ht="15" customHeight="1" x14ac:dyDescent="0.3">
      <c r="A50" s="21" t="s">
        <v>30</v>
      </c>
      <c r="B50" s="69" t="s">
        <v>72</v>
      </c>
      <c r="C50" s="49" t="s">
        <v>65</v>
      </c>
      <c r="D50" s="5" t="str">
        <f t="shared" si="15"/>
        <v>h.ml.</v>
      </c>
      <c r="E50" s="6">
        <f>IF(SUM(H50:O50)=0,"",SUM(H50:O50))</f>
        <v>27</v>
      </c>
      <c r="F50" s="7">
        <f t="shared" si="17"/>
        <v>5</v>
      </c>
      <c r="G50" s="8">
        <f t="shared" si="18"/>
        <v>206.2</v>
      </c>
      <c r="H50" s="56">
        <v>15</v>
      </c>
      <c r="I50" s="57">
        <v>5</v>
      </c>
      <c r="J50" s="57">
        <v>1</v>
      </c>
      <c r="K50" s="67">
        <v>3</v>
      </c>
      <c r="L50" s="67"/>
      <c r="M50" s="67">
        <v>3</v>
      </c>
      <c r="N50" s="67"/>
      <c r="O50" s="58"/>
      <c r="P50" s="56">
        <v>219</v>
      </c>
      <c r="Q50" s="57">
        <v>225</v>
      </c>
      <c r="R50" s="57">
        <v>173</v>
      </c>
      <c r="S50" s="67">
        <v>185</v>
      </c>
      <c r="T50" s="67"/>
      <c r="U50" s="67">
        <v>229</v>
      </c>
      <c r="V50" s="67"/>
      <c r="W50" s="41"/>
    </row>
    <row r="51" spans="1:28" s="3" customFormat="1" ht="15" customHeight="1" x14ac:dyDescent="0.3">
      <c r="A51" s="21" t="s">
        <v>31</v>
      </c>
      <c r="B51" s="69" t="s">
        <v>76</v>
      </c>
      <c r="C51" s="49" t="s">
        <v>65</v>
      </c>
      <c r="D51" s="5" t="str">
        <f t="shared" si="15"/>
        <v>h.ml.</v>
      </c>
      <c r="E51" s="6">
        <f>IF(SUM(H51:O51)=0,"",SUM(H51:O51))</f>
        <v>26</v>
      </c>
      <c r="F51" s="7">
        <f t="shared" si="17"/>
        <v>6</v>
      </c>
      <c r="G51" s="8">
        <f t="shared" si="18"/>
        <v>207</v>
      </c>
      <c r="H51" s="56">
        <v>1</v>
      </c>
      <c r="I51" s="57">
        <v>2</v>
      </c>
      <c r="J51" s="57">
        <v>2</v>
      </c>
      <c r="K51" s="67">
        <v>8</v>
      </c>
      <c r="L51" s="67">
        <v>7</v>
      </c>
      <c r="M51" s="67">
        <v>6</v>
      </c>
      <c r="N51" s="67"/>
      <c r="O51" s="58"/>
      <c r="P51" s="56">
        <v>172</v>
      </c>
      <c r="Q51" s="57">
        <v>222</v>
      </c>
      <c r="R51" s="57">
        <v>202</v>
      </c>
      <c r="S51" s="67">
        <v>191</v>
      </c>
      <c r="T51" s="67">
        <v>220</v>
      </c>
      <c r="U51" s="67">
        <v>235</v>
      </c>
      <c r="V51" s="67"/>
      <c r="W51" s="38"/>
    </row>
    <row r="52" spans="1:28" s="3" customFormat="1" ht="15" customHeight="1" x14ac:dyDescent="0.3">
      <c r="A52" s="21" t="s">
        <v>32</v>
      </c>
      <c r="B52" s="22" t="s">
        <v>90</v>
      </c>
      <c r="C52" s="22" t="s">
        <v>89</v>
      </c>
      <c r="D52" s="5" t="str">
        <f t="shared" si="15"/>
        <v>h.ml.</v>
      </c>
      <c r="E52" s="6">
        <f>IF(SUM(H52:O52)=0,0,SUM(H52:O52))</f>
        <v>24</v>
      </c>
      <c r="F52" s="7">
        <f t="shared" si="17"/>
        <v>5</v>
      </c>
      <c r="G52" s="8">
        <f t="shared" si="18"/>
        <v>214.6</v>
      </c>
      <c r="H52" s="39"/>
      <c r="I52" s="40"/>
      <c r="J52" s="40">
        <v>13</v>
      </c>
      <c r="K52" s="65">
        <v>4</v>
      </c>
      <c r="L52" s="65">
        <v>2</v>
      </c>
      <c r="M52" s="65">
        <v>1</v>
      </c>
      <c r="N52" s="65"/>
      <c r="O52" s="41">
        <v>4</v>
      </c>
      <c r="P52" s="39"/>
      <c r="Q52" s="40"/>
      <c r="R52" s="40">
        <v>235</v>
      </c>
      <c r="S52" s="67">
        <v>202</v>
      </c>
      <c r="T52" s="67">
        <v>197</v>
      </c>
      <c r="U52" s="67">
        <v>220</v>
      </c>
      <c r="V52" s="67"/>
      <c r="W52" s="41">
        <v>219</v>
      </c>
    </row>
    <row r="53" spans="1:28" s="3" customFormat="1" ht="15" customHeight="1" x14ac:dyDescent="0.3">
      <c r="A53" s="21" t="s">
        <v>35</v>
      </c>
      <c r="B53" s="69" t="s">
        <v>98</v>
      </c>
      <c r="C53" s="49" t="s">
        <v>99</v>
      </c>
      <c r="D53" s="5" t="s">
        <v>100</v>
      </c>
      <c r="E53" s="6">
        <f>IF(SUM(H53:O53)=0,"",SUM(H53:O53))</f>
        <v>14</v>
      </c>
      <c r="F53" s="7">
        <f t="shared" si="17"/>
        <v>2</v>
      </c>
      <c r="G53" s="8">
        <f t="shared" si="18"/>
        <v>229</v>
      </c>
      <c r="H53" s="56"/>
      <c r="I53" s="57"/>
      <c r="J53" s="57"/>
      <c r="K53" s="67">
        <v>11</v>
      </c>
      <c r="L53" s="67"/>
      <c r="M53" s="67"/>
      <c r="N53" s="67">
        <v>3</v>
      </c>
      <c r="O53" s="58"/>
      <c r="P53" s="56"/>
      <c r="Q53" s="57"/>
      <c r="R53" s="57"/>
      <c r="S53" s="65">
        <v>233</v>
      </c>
      <c r="T53" s="67"/>
      <c r="U53" s="67"/>
      <c r="V53" s="65">
        <v>225</v>
      </c>
      <c r="W53" s="38"/>
    </row>
    <row r="54" spans="1:28" s="3" customFormat="1" ht="15" customHeight="1" x14ac:dyDescent="0.3">
      <c r="A54" s="21" t="s">
        <v>36</v>
      </c>
      <c r="B54" s="69" t="s">
        <v>57</v>
      </c>
      <c r="C54" s="49" t="s">
        <v>17</v>
      </c>
      <c r="D54" s="5" t="str">
        <f>IF(B54="","","h.ml.")</f>
        <v>h.ml.</v>
      </c>
      <c r="E54" s="6">
        <f>IF(SUM(H54:O54)=0,"",SUM(H54:O54))</f>
        <v>12</v>
      </c>
      <c r="F54" s="7">
        <f t="shared" ref="F54:F59" si="19">IF(SUM(H54:O54)=0,"",COUNT(H54:O54))</f>
        <v>4</v>
      </c>
      <c r="G54" s="8">
        <f t="shared" ref="G54:G59" si="20">IF(F54="","",SUM(P54:W54)/F54)</f>
        <v>197</v>
      </c>
      <c r="H54" s="56">
        <v>2</v>
      </c>
      <c r="I54" s="57">
        <v>5</v>
      </c>
      <c r="J54" s="57"/>
      <c r="K54" s="67">
        <v>2</v>
      </c>
      <c r="L54" s="67">
        <v>3</v>
      </c>
      <c r="M54" s="67"/>
      <c r="N54" s="67"/>
      <c r="O54" s="58"/>
      <c r="P54" s="56">
        <v>196</v>
      </c>
      <c r="Q54" s="57">
        <v>199</v>
      </c>
      <c r="R54" s="57"/>
      <c r="S54" s="67">
        <v>189</v>
      </c>
      <c r="T54" s="67">
        <v>204</v>
      </c>
      <c r="U54" s="67"/>
      <c r="V54" s="67"/>
      <c r="W54" s="38"/>
    </row>
    <row r="55" spans="1:28" s="3" customFormat="1" ht="15" customHeight="1" x14ac:dyDescent="0.3">
      <c r="A55" s="21" t="s">
        <v>37</v>
      </c>
      <c r="B55" s="69" t="s">
        <v>101</v>
      </c>
      <c r="C55" s="49" t="s">
        <v>99</v>
      </c>
      <c r="D55" s="5" t="s">
        <v>100</v>
      </c>
      <c r="E55" s="6">
        <f>IF(SUM(H55:O55)=0,"",SUM(H55:O55))</f>
        <v>11</v>
      </c>
      <c r="F55" s="7">
        <f t="shared" si="19"/>
        <v>2</v>
      </c>
      <c r="G55" s="8">
        <f t="shared" si="20"/>
        <v>215.5</v>
      </c>
      <c r="H55" s="56"/>
      <c r="I55" s="57"/>
      <c r="J55" s="57"/>
      <c r="K55" s="67">
        <v>3</v>
      </c>
      <c r="L55" s="67"/>
      <c r="M55" s="67"/>
      <c r="N55" s="67">
        <v>8</v>
      </c>
      <c r="O55" s="58"/>
      <c r="P55" s="56"/>
      <c r="Q55" s="57"/>
      <c r="R55" s="57"/>
      <c r="S55" s="65">
        <v>191</v>
      </c>
      <c r="T55" s="65"/>
      <c r="U55" s="65"/>
      <c r="V55" s="65">
        <v>240</v>
      </c>
      <c r="W55" s="38"/>
    </row>
    <row r="56" spans="1:28" s="3" customFormat="1" ht="15" customHeight="1" x14ac:dyDescent="0.3">
      <c r="A56" s="21" t="s">
        <v>38</v>
      </c>
      <c r="B56" s="69" t="s">
        <v>102</v>
      </c>
      <c r="C56" s="49" t="s">
        <v>99</v>
      </c>
      <c r="D56" s="49" t="s">
        <v>100</v>
      </c>
      <c r="E56" s="6">
        <f>IF(SUM(H56:O56)=0,"",SUM(H56:O56))</f>
        <v>10</v>
      </c>
      <c r="F56" s="7">
        <f t="shared" si="19"/>
        <v>2</v>
      </c>
      <c r="G56" s="8">
        <f t="shared" si="20"/>
        <v>224.5</v>
      </c>
      <c r="H56" s="39"/>
      <c r="I56" s="40"/>
      <c r="J56" s="40"/>
      <c r="K56" s="65">
        <v>5</v>
      </c>
      <c r="L56" s="65"/>
      <c r="M56" s="65"/>
      <c r="N56" s="65">
        <v>5</v>
      </c>
      <c r="O56" s="41"/>
      <c r="P56" s="39"/>
      <c r="Q56" s="40"/>
      <c r="R56" s="40"/>
      <c r="S56" s="65">
        <v>210</v>
      </c>
      <c r="T56" s="65"/>
      <c r="U56" s="65"/>
      <c r="V56" s="65">
        <v>239</v>
      </c>
      <c r="W56" s="38"/>
    </row>
    <row r="57" spans="1:28" s="3" customFormat="1" ht="15" customHeight="1" x14ac:dyDescent="0.3">
      <c r="A57" s="21" t="s">
        <v>39</v>
      </c>
      <c r="B57" s="22" t="s">
        <v>91</v>
      </c>
      <c r="C57" s="22" t="s">
        <v>18</v>
      </c>
      <c r="D57" s="49" t="str">
        <f>IF(B57="","","h.ml.")</f>
        <v>h.ml.</v>
      </c>
      <c r="E57" s="6">
        <f>IF(SUM(H57:O57)=0,0,SUM(H57:O57))</f>
        <v>3</v>
      </c>
      <c r="F57" s="7">
        <f t="shared" si="19"/>
        <v>1</v>
      </c>
      <c r="G57" s="8">
        <f t="shared" si="20"/>
        <v>208</v>
      </c>
      <c r="H57" s="39"/>
      <c r="I57" s="40"/>
      <c r="J57" s="40">
        <v>3</v>
      </c>
      <c r="K57" s="65"/>
      <c r="L57" s="65"/>
      <c r="M57" s="65"/>
      <c r="N57" s="65"/>
      <c r="O57" s="41"/>
      <c r="P57" s="39"/>
      <c r="Q57" s="40"/>
      <c r="R57" s="40">
        <v>208</v>
      </c>
      <c r="S57" s="67"/>
      <c r="T57" s="65"/>
      <c r="U57" s="65"/>
      <c r="V57" s="65"/>
      <c r="W57" s="38"/>
    </row>
    <row r="58" spans="1:28" s="3" customFormat="1" ht="15" customHeight="1" x14ac:dyDescent="0.3">
      <c r="A58" s="21" t="s">
        <v>96</v>
      </c>
      <c r="B58" s="49" t="s">
        <v>87</v>
      </c>
      <c r="C58" s="49" t="s">
        <v>18</v>
      </c>
      <c r="D58" s="49" t="str">
        <f>IF(B58="","","h.ml.")</f>
        <v>h.ml.</v>
      </c>
      <c r="E58" s="6">
        <f>IF(SUM(H58:O58)=0,0,SUM(H58:O58))</f>
        <v>2</v>
      </c>
      <c r="F58" s="7">
        <f t="shared" si="19"/>
        <v>1</v>
      </c>
      <c r="G58" s="8">
        <f t="shared" si="20"/>
        <v>167</v>
      </c>
      <c r="H58" s="56"/>
      <c r="I58" s="57">
        <v>2</v>
      </c>
      <c r="J58" s="57"/>
      <c r="K58" s="67"/>
      <c r="L58" s="67"/>
      <c r="M58" s="67"/>
      <c r="N58" s="67"/>
      <c r="O58" s="58"/>
      <c r="P58" s="56"/>
      <c r="Q58" s="57">
        <v>167</v>
      </c>
      <c r="R58" s="57"/>
      <c r="S58" s="65"/>
      <c r="T58" s="65"/>
      <c r="U58" s="65"/>
      <c r="V58" s="65"/>
      <c r="W58" s="38"/>
    </row>
    <row r="59" spans="1:28" s="3" customFormat="1" ht="15" customHeight="1" x14ac:dyDescent="0.3">
      <c r="A59" s="21" t="s">
        <v>97</v>
      </c>
      <c r="B59" s="69" t="s">
        <v>58</v>
      </c>
      <c r="C59" s="49" t="s">
        <v>18</v>
      </c>
      <c r="D59" s="5" t="str">
        <f>IF(B59="","","h.ml.")</f>
        <v>h.ml.</v>
      </c>
      <c r="E59" s="6">
        <f>IF(SUM(H59:O59)=0,"",SUM(H59:O59))</f>
        <v>2</v>
      </c>
      <c r="F59" s="7">
        <f t="shared" si="19"/>
        <v>2</v>
      </c>
      <c r="G59" s="8">
        <f t="shared" si="20"/>
        <v>161</v>
      </c>
      <c r="H59" s="56">
        <v>1</v>
      </c>
      <c r="I59" s="57">
        <v>1</v>
      </c>
      <c r="J59" s="57"/>
      <c r="K59" s="67"/>
      <c r="L59" s="67"/>
      <c r="M59" s="67"/>
      <c r="N59" s="67"/>
      <c r="O59" s="58"/>
      <c r="P59" s="56">
        <v>178</v>
      </c>
      <c r="Q59" s="57">
        <v>144</v>
      </c>
      <c r="R59" s="57"/>
      <c r="S59" s="65"/>
      <c r="T59" s="65"/>
      <c r="U59" s="65"/>
      <c r="V59" s="65"/>
      <c r="W59" s="38"/>
    </row>
    <row r="60" spans="1:28" s="3" customFormat="1" ht="15" customHeight="1" x14ac:dyDescent="0.3">
      <c r="A60" s="23" t="str">
        <f>IF(E60="","",RANK(E60,$E$38:$E$59))</f>
        <v/>
      </c>
      <c r="B60" s="19" t="s">
        <v>16</v>
      </c>
      <c r="C60" s="24"/>
      <c r="D60" s="14"/>
      <c r="E60" s="15"/>
      <c r="F60" s="16"/>
      <c r="G60" s="17"/>
      <c r="H60" s="42"/>
      <c r="I60" s="43"/>
      <c r="J60" s="43"/>
      <c r="K60" s="66"/>
      <c r="L60" s="66"/>
      <c r="M60" s="66"/>
      <c r="N60" s="66"/>
      <c r="O60" s="44"/>
      <c r="P60" s="42"/>
      <c r="Q60" s="43"/>
      <c r="R60" s="43"/>
      <c r="S60" s="66"/>
      <c r="T60" s="66"/>
      <c r="U60" s="66"/>
      <c r="V60" s="66"/>
      <c r="W60" s="44"/>
    </row>
    <row r="61" spans="1:28" s="3" customFormat="1" ht="15" customHeight="1" x14ac:dyDescent="0.3">
      <c r="A61" s="21" t="s">
        <v>8</v>
      </c>
      <c r="B61" s="69" t="s">
        <v>60</v>
      </c>
      <c r="C61" s="49" t="s">
        <v>20</v>
      </c>
      <c r="D61" s="5" t="str">
        <f>IF(B61="","","d.ml.")</f>
        <v>d.ml.</v>
      </c>
      <c r="E61" s="6">
        <f>IF(SUM(H61:O61)=0,"",SUM(H61:O61))</f>
        <v>96</v>
      </c>
      <c r="F61" s="7">
        <f>IF(SUM(H61:O61)=0,"",COUNT(H61:O61))</f>
        <v>7</v>
      </c>
      <c r="G61" s="8">
        <f>IF(F61="","",SUM(P61:W61)/F61)</f>
        <v>256.71428571428572</v>
      </c>
      <c r="H61" s="56">
        <v>12</v>
      </c>
      <c r="I61" s="57">
        <v>12</v>
      </c>
      <c r="J61" s="57">
        <v>8</v>
      </c>
      <c r="K61" s="67">
        <v>14</v>
      </c>
      <c r="L61" s="67">
        <v>12</v>
      </c>
      <c r="M61" s="67">
        <v>12</v>
      </c>
      <c r="N61" s="67"/>
      <c r="O61" s="58">
        <v>26</v>
      </c>
      <c r="P61" s="56">
        <v>238</v>
      </c>
      <c r="Q61" s="57">
        <v>259</v>
      </c>
      <c r="R61" s="57">
        <v>235</v>
      </c>
      <c r="S61" s="67">
        <v>252</v>
      </c>
      <c r="T61" s="67">
        <v>240</v>
      </c>
      <c r="U61" s="86">
        <v>286</v>
      </c>
      <c r="V61" s="67"/>
      <c r="W61" s="41">
        <v>287</v>
      </c>
      <c r="AB61" s="88">
        <v>26</v>
      </c>
    </row>
    <row r="62" spans="1:28" s="3" customFormat="1" ht="15" customHeight="1" x14ac:dyDescent="0.3">
      <c r="A62" s="21" t="s">
        <v>9</v>
      </c>
      <c r="B62" s="49" t="s">
        <v>92</v>
      </c>
      <c r="C62" s="49" t="s">
        <v>33</v>
      </c>
      <c r="D62" s="5" t="str">
        <f>IF(B62="","","d.ml.")</f>
        <v>d.ml.</v>
      </c>
      <c r="E62" s="6">
        <f>IF(SUM(H62:O62)=0,0,SUM(H62:O62))</f>
        <v>57</v>
      </c>
      <c r="F62" s="7">
        <f>IF(SUM(H62:O62)=0,"",COUNT(H62:O62))</f>
        <v>5</v>
      </c>
      <c r="G62" s="8">
        <f>IF(F62="","",SUM(P62:W62)/F62)</f>
        <v>247.2</v>
      </c>
      <c r="H62" s="56"/>
      <c r="I62" s="57"/>
      <c r="J62" s="57">
        <v>13</v>
      </c>
      <c r="K62" s="67">
        <v>9</v>
      </c>
      <c r="L62" s="67"/>
      <c r="M62" s="67">
        <v>7</v>
      </c>
      <c r="N62" s="67">
        <v>12</v>
      </c>
      <c r="O62" s="58">
        <v>16</v>
      </c>
      <c r="P62" s="56"/>
      <c r="Q62" s="57"/>
      <c r="R62" s="57">
        <v>253</v>
      </c>
      <c r="S62" s="67">
        <v>226</v>
      </c>
      <c r="T62" s="67"/>
      <c r="U62" s="67">
        <v>273</v>
      </c>
      <c r="V62" s="67">
        <v>243</v>
      </c>
      <c r="W62" s="41">
        <v>241</v>
      </c>
      <c r="AB62" s="88">
        <v>16</v>
      </c>
    </row>
    <row r="63" spans="1:28" s="3" customFormat="1" ht="15" customHeight="1" x14ac:dyDescent="0.3">
      <c r="A63" s="21" t="s">
        <v>10</v>
      </c>
      <c r="B63" s="69" t="s">
        <v>77</v>
      </c>
      <c r="C63" s="49" t="s">
        <v>34</v>
      </c>
      <c r="D63" s="5" t="str">
        <f>IF(B63="","","d.ml.")</f>
        <v>d.ml.</v>
      </c>
      <c r="E63" s="6">
        <f>IF(SUM(H63:O63)=0,"",SUM(H63:O63))</f>
        <v>57</v>
      </c>
      <c r="F63" s="7">
        <f>IF(SUM(H63:O63)=0,"",COUNT(H63:O63))</f>
        <v>7</v>
      </c>
      <c r="G63" s="8">
        <f>IF(F63="","",SUM(P63:W63)/F63)</f>
        <v>210.28571428571428</v>
      </c>
      <c r="H63" s="56">
        <v>11</v>
      </c>
      <c r="I63" s="57">
        <v>11</v>
      </c>
      <c r="J63" s="57">
        <v>7</v>
      </c>
      <c r="K63" s="67">
        <v>4</v>
      </c>
      <c r="L63" s="67"/>
      <c r="M63" s="67">
        <v>11</v>
      </c>
      <c r="N63" s="67">
        <v>7</v>
      </c>
      <c r="O63" s="58">
        <v>6</v>
      </c>
      <c r="P63" s="56">
        <v>206</v>
      </c>
      <c r="Q63" s="57">
        <v>219</v>
      </c>
      <c r="R63" s="57">
        <v>206</v>
      </c>
      <c r="S63" s="67">
        <v>183</v>
      </c>
      <c r="T63" s="67"/>
      <c r="U63" s="67">
        <v>225</v>
      </c>
      <c r="V63" s="67">
        <v>232</v>
      </c>
      <c r="W63" s="41">
        <v>201</v>
      </c>
      <c r="AB63" s="88">
        <v>6</v>
      </c>
    </row>
    <row r="64" spans="1:28" s="3" customFormat="1" ht="15" customHeight="1" x14ac:dyDescent="0.3">
      <c r="A64" s="21" t="s">
        <v>11</v>
      </c>
      <c r="B64" s="69" t="s">
        <v>59</v>
      </c>
      <c r="C64" s="49" t="s">
        <v>18</v>
      </c>
      <c r="D64" s="5" t="str">
        <f>IF(B64="","","d.ml.")</f>
        <v>d.ml.</v>
      </c>
      <c r="E64" s="6">
        <f>IF(SUM(H64:O64)=0,"",SUM(H64:O64))</f>
        <v>25</v>
      </c>
      <c r="F64" s="7">
        <f>IF(SUM(H64:O64)=0,"",COUNT(H64:O64))</f>
        <v>5</v>
      </c>
      <c r="G64" s="8">
        <f>IF(F64="","",SUM(P64:W64)/F64)</f>
        <v>142.4</v>
      </c>
      <c r="H64" s="56">
        <v>7</v>
      </c>
      <c r="I64" s="57">
        <v>7</v>
      </c>
      <c r="J64" s="57">
        <v>3</v>
      </c>
      <c r="K64" s="67">
        <v>1</v>
      </c>
      <c r="L64" s="67">
        <v>7</v>
      </c>
      <c r="M64" s="67"/>
      <c r="N64" s="67"/>
      <c r="O64" s="58"/>
      <c r="P64" s="56">
        <v>161</v>
      </c>
      <c r="Q64" s="57">
        <v>138</v>
      </c>
      <c r="R64" s="57">
        <v>137</v>
      </c>
      <c r="S64" s="67">
        <v>136</v>
      </c>
      <c r="T64" s="67">
        <v>140</v>
      </c>
      <c r="U64" s="67"/>
      <c r="V64" s="67"/>
      <c r="W64" s="38"/>
    </row>
    <row r="65" spans="1:33" s="3" customFormat="1" ht="15" customHeight="1" x14ac:dyDescent="0.3">
      <c r="A65" s="21" t="s">
        <v>22</v>
      </c>
      <c r="B65" s="49" t="s">
        <v>88</v>
      </c>
      <c r="C65" s="49" t="s">
        <v>85</v>
      </c>
      <c r="D65" s="5" t="str">
        <f>IF(B65="","","d.ml.")</f>
        <v>d.ml.</v>
      </c>
      <c r="E65" s="6">
        <f>IF(SUM(H65:O65)=0,0,SUM(H65:O65))</f>
        <v>12</v>
      </c>
      <c r="F65" s="7">
        <f>IF(SUM(H65:O65)=0,"",COUNT(H65:O65))</f>
        <v>1</v>
      </c>
      <c r="G65" s="8">
        <f>IF(F65="","",SUM(P65:W65)/F65)</f>
        <v>249</v>
      </c>
      <c r="H65" s="56"/>
      <c r="I65" s="57"/>
      <c r="J65" s="57">
        <v>12</v>
      </c>
      <c r="K65" s="67"/>
      <c r="L65" s="67"/>
      <c r="M65" s="67"/>
      <c r="N65" s="67"/>
      <c r="O65" s="58"/>
      <c r="P65" s="56"/>
      <c r="Q65" s="57"/>
      <c r="R65" s="57">
        <v>249</v>
      </c>
      <c r="S65" s="67"/>
      <c r="T65" s="67"/>
      <c r="U65" s="67"/>
      <c r="V65" s="67"/>
      <c r="W65" s="38"/>
    </row>
    <row r="66" spans="1:33" s="3" customFormat="1" ht="15" hidden="1" customHeight="1" x14ac:dyDescent="0.3">
      <c r="A66" s="21" t="s">
        <v>23</v>
      </c>
      <c r="B66" s="49"/>
      <c r="C66" s="49"/>
      <c r="D66" s="5" t="str">
        <f t="shared" ref="D66:D70" si="21">IF(B66="","","d.ml.")</f>
        <v/>
      </c>
      <c r="E66" s="6">
        <f t="shared" ref="E66:E70" si="22">IF(SUM(H66:O66)=0,0,SUM(H66:O66))</f>
        <v>0</v>
      </c>
      <c r="F66" s="7" t="str">
        <f t="shared" ref="F66:F70" si="23">IF(SUM(H66:O66)=0,"",COUNT(H66:O66))</f>
        <v/>
      </c>
      <c r="G66" s="8" t="str">
        <f t="shared" ref="G66:G70" si="24">IF(F66="","",SUM(P66:W66)/F66)</f>
        <v/>
      </c>
      <c r="H66" s="56"/>
      <c r="I66" s="57"/>
      <c r="J66" s="57"/>
      <c r="K66" s="67"/>
      <c r="L66" s="67"/>
      <c r="M66" s="67"/>
      <c r="N66" s="67"/>
      <c r="O66" s="58"/>
      <c r="P66" s="56"/>
      <c r="Q66" s="57"/>
      <c r="R66" s="57"/>
      <c r="S66" s="67"/>
      <c r="T66" s="67"/>
      <c r="U66" s="67"/>
      <c r="V66" s="67"/>
      <c r="W66" s="41"/>
    </row>
    <row r="67" spans="1:33" s="3" customFormat="1" ht="15" hidden="1" customHeight="1" x14ac:dyDescent="0.3">
      <c r="A67" s="21" t="s">
        <v>24</v>
      </c>
      <c r="B67" s="22"/>
      <c r="C67" s="22"/>
      <c r="D67" s="5" t="str">
        <f t="shared" si="21"/>
        <v/>
      </c>
      <c r="E67" s="6">
        <f t="shared" si="22"/>
        <v>0</v>
      </c>
      <c r="F67" s="7" t="str">
        <f t="shared" si="23"/>
        <v/>
      </c>
      <c r="G67" s="8" t="str">
        <f t="shared" si="24"/>
        <v/>
      </c>
      <c r="H67" s="39"/>
      <c r="I67" s="40"/>
      <c r="J67" s="40"/>
      <c r="K67" s="65"/>
      <c r="L67" s="65"/>
      <c r="M67" s="65"/>
      <c r="N67" s="65"/>
      <c r="O67" s="41"/>
      <c r="P67" s="39"/>
      <c r="Q67" s="40"/>
      <c r="R67" s="40"/>
      <c r="S67" s="65"/>
      <c r="T67" s="65"/>
      <c r="U67" s="65"/>
      <c r="V67" s="65"/>
      <c r="W67" s="41"/>
    </row>
    <row r="68" spans="1:33" s="3" customFormat="1" ht="15" hidden="1" customHeight="1" x14ac:dyDescent="0.3">
      <c r="A68" s="21" t="s">
        <v>25</v>
      </c>
      <c r="B68" s="22"/>
      <c r="C68" s="22"/>
      <c r="D68" s="5" t="str">
        <f t="shared" si="21"/>
        <v/>
      </c>
      <c r="E68" s="6">
        <f t="shared" si="22"/>
        <v>0</v>
      </c>
      <c r="F68" s="7" t="str">
        <f t="shared" si="23"/>
        <v/>
      </c>
      <c r="G68" s="8" t="str">
        <f t="shared" si="24"/>
        <v/>
      </c>
      <c r="H68" s="39"/>
      <c r="I68" s="40"/>
      <c r="J68" s="40"/>
      <c r="K68" s="65"/>
      <c r="L68" s="65"/>
      <c r="M68" s="65"/>
      <c r="N68" s="65"/>
      <c r="O68" s="41"/>
      <c r="P68" s="39"/>
      <c r="Q68" s="40"/>
      <c r="R68" s="40"/>
      <c r="S68" s="65"/>
      <c r="T68" s="65"/>
      <c r="U68" s="65"/>
      <c r="V68" s="65"/>
      <c r="W68" s="41"/>
    </row>
    <row r="69" spans="1:33" s="3" customFormat="1" ht="15" hidden="1" customHeight="1" x14ac:dyDescent="0.3">
      <c r="A69" s="21" t="s">
        <v>26</v>
      </c>
      <c r="B69" s="22"/>
      <c r="C69" s="22"/>
      <c r="D69" s="5" t="str">
        <f t="shared" si="21"/>
        <v/>
      </c>
      <c r="E69" s="6">
        <f t="shared" si="22"/>
        <v>0</v>
      </c>
      <c r="F69" s="7" t="str">
        <f t="shared" si="23"/>
        <v/>
      </c>
      <c r="G69" s="8" t="str">
        <f t="shared" si="24"/>
        <v/>
      </c>
      <c r="H69" s="39"/>
      <c r="I69" s="40"/>
      <c r="J69" s="40"/>
      <c r="K69" s="65"/>
      <c r="L69" s="65"/>
      <c r="M69" s="65"/>
      <c r="N69" s="65"/>
      <c r="O69" s="41"/>
      <c r="P69" s="39"/>
      <c r="Q69" s="40"/>
      <c r="R69" s="40"/>
      <c r="S69" s="65"/>
      <c r="T69" s="65"/>
      <c r="U69" s="65"/>
      <c r="V69" s="65"/>
      <c r="W69" s="41"/>
    </row>
    <row r="70" spans="1:33" s="3" customFormat="1" ht="15" hidden="1" customHeight="1" x14ac:dyDescent="0.3">
      <c r="A70" s="21" t="s">
        <v>27</v>
      </c>
      <c r="B70" s="22"/>
      <c r="C70" s="22"/>
      <c r="D70" s="5" t="str">
        <f t="shared" si="21"/>
        <v/>
      </c>
      <c r="E70" s="6">
        <f t="shared" si="22"/>
        <v>0</v>
      </c>
      <c r="F70" s="7" t="str">
        <f t="shared" si="23"/>
        <v/>
      </c>
      <c r="G70" s="8" t="str">
        <f t="shared" si="24"/>
        <v/>
      </c>
      <c r="H70" s="39"/>
      <c r="I70" s="40"/>
      <c r="J70" s="40"/>
      <c r="K70" s="65"/>
      <c r="L70" s="65"/>
      <c r="M70" s="65"/>
      <c r="N70" s="65"/>
      <c r="O70" s="41"/>
      <c r="P70" s="39"/>
      <c r="Q70" s="40"/>
      <c r="R70" s="40"/>
      <c r="S70" s="65"/>
      <c r="T70" s="65"/>
      <c r="U70" s="65"/>
      <c r="V70" s="65"/>
      <c r="W70" s="41"/>
      <c r="Z70" s="2"/>
      <c r="AA70" s="2"/>
      <c r="AB70" s="2"/>
      <c r="AC70" s="2"/>
      <c r="AD70" s="2"/>
      <c r="AE70" s="2"/>
      <c r="AF70" s="2"/>
      <c r="AG70" s="2"/>
    </row>
    <row r="71" spans="1:33" ht="13.8" x14ac:dyDescent="0.3">
      <c r="P71" s="79">
        <f>COUNT(P5:P63)</f>
        <v>31</v>
      </c>
      <c r="Q71" s="79">
        <f>COUNT(Q5:Q63)</f>
        <v>34</v>
      </c>
      <c r="R71" s="79">
        <f t="shared" ref="R71:W71" si="25">COUNT(R6:R70)</f>
        <v>29</v>
      </c>
      <c r="S71" s="79">
        <f t="shared" si="25"/>
        <v>37</v>
      </c>
      <c r="T71" s="79">
        <f t="shared" si="25"/>
        <v>30</v>
      </c>
      <c r="U71" s="79">
        <f t="shared" si="25"/>
        <v>34</v>
      </c>
      <c r="V71" s="79">
        <f t="shared" si="25"/>
        <v>28</v>
      </c>
      <c r="W71" s="79">
        <f t="shared" si="25"/>
        <v>31</v>
      </c>
    </row>
    <row r="72" spans="1:33" ht="13.8" x14ac:dyDescent="0.3">
      <c r="A72" s="9" t="s">
        <v>40</v>
      </c>
      <c r="B72" s="9" t="s">
        <v>41</v>
      </c>
      <c r="C72" s="2" t="s">
        <v>42</v>
      </c>
      <c r="D72" s="2" t="s">
        <v>43</v>
      </c>
    </row>
    <row r="73" spans="1:33" ht="13.8" x14ac:dyDescent="0.3">
      <c r="A73" s="45" t="s">
        <v>8</v>
      </c>
      <c r="B73" s="45" t="s">
        <v>20</v>
      </c>
      <c r="C73" s="46">
        <v>45942</v>
      </c>
      <c r="D73" s="48">
        <v>16</v>
      </c>
      <c r="E73" s="47"/>
      <c r="F73" s="47"/>
      <c r="G73" s="48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1:33" ht="13.8" x14ac:dyDescent="0.3">
      <c r="A74" s="72"/>
      <c r="B74" s="72" t="s">
        <v>78</v>
      </c>
      <c r="C74" s="73"/>
      <c r="D74" s="74">
        <v>16</v>
      </c>
      <c r="E74" s="47"/>
      <c r="F74" s="47"/>
      <c r="G74" s="48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1:33" ht="13.8" x14ac:dyDescent="0.3">
      <c r="A75" s="45" t="s">
        <v>9</v>
      </c>
      <c r="B75" s="45" t="s">
        <v>79</v>
      </c>
      <c r="C75" s="46">
        <v>45970</v>
      </c>
      <c r="D75" s="48">
        <v>20</v>
      </c>
      <c r="E75" s="47"/>
      <c r="F75" s="47"/>
      <c r="G75" s="48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1:33" ht="13.8" x14ac:dyDescent="0.3">
      <c r="A76" s="72"/>
      <c r="B76" s="72" t="s">
        <v>80</v>
      </c>
      <c r="C76" s="73"/>
      <c r="D76" s="74">
        <v>15</v>
      </c>
      <c r="E76" s="47"/>
      <c r="F76" s="47"/>
      <c r="G76" s="48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1:33" ht="13.8" x14ac:dyDescent="0.3">
      <c r="A77" s="45" t="s">
        <v>10</v>
      </c>
      <c r="B77" s="45" t="s">
        <v>20</v>
      </c>
      <c r="C77" s="46">
        <v>45998</v>
      </c>
      <c r="D77" s="48">
        <v>16</v>
      </c>
      <c r="E77" s="47"/>
      <c r="F77" s="47"/>
      <c r="G77" s="48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1:33" ht="13.8" x14ac:dyDescent="0.3">
      <c r="A78" s="72"/>
      <c r="B78" s="72" t="s">
        <v>81</v>
      </c>
      <c r="C78" s="73"/>
      <c r="D78" s="74">
        <v>13</v>
      </c>
      <c r="E78" s="47"/>
      <c r="F78" s="47"/>
      <c r="G78" s="48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1:33" ht="13.8" x14ac:dyDescent="0.3">
      <c r="A79" s="45" t="s">
        <v>11</v>
      </c>
      <c r="B79" s="45" t="s">
        <v>21</v>
      </c>
      <c r="C79" s="46">
        <v>46040</v>
      </c>
      <c r="D79" s="48">
        <v>32</v>
      </c>
      <c r="E79" s="47"/>
      <c r="F79" s="47"/>
      <c r="G79" s="48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1:33" ht="13.8" x14ac:dyDescent="0.3">
      <c r="A80" s="72"/>
      <c r="B80" s="72" t="s">
        <v>82</v>
      </c>
      <c r="C80" s="73"/>
      <c r="D80" s="74">
        <v>5</v>
      </c>
      <c r="E80" s="47"/>
      <c r="F80" s="47"/>
      <c r="G80" s="48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1:23" ht="13.8" x14ac:dyDescent="0.3">
      <c r="A81" s="45" t="s">
        <v>22</v>
      </c>
      <c r="B81" s="47" t="s">
        <v>78</v>
      </c>
      <c r="C81" s="46">
        <v>46054</v>
      </c>
      <c r="D81" s="48">
        <v>6</v>
      </c>
      <c r="E81" s="47"/>
      <c r="F81" s="47"/>
      <c r="G81" s="48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1:23" ht="13.8" x14ac:dyDescent="0.3">
      <c r="A82" s="72"/>
      <c r="B82" s="75" t="s">
        <v>79</v>
      </c>
      <c r="C82" s="75"/>
      <c r="D82" s="74">
        <v>24</v>
      </c>
      <c r="E82" s="47"/>
      <c r="F82" s="47"/>
      <c r="G82" s="48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1:23" ht="13.8" x14ac:dyDescent="0.3">
      <c r="A83" s="45" t="s">
        <v>23</v>
      </c>
      <c r="B83" s="47" t="s">
        <v>80</v>
      </c>
      <c r="C83" s="46">
        <v>46075</v>
      </c>
      <c r="D83" s="48">
        <v>15</v>
      </c>
      <c r="E83" s="47"/>
      <c r="F83" s="47"/>
      <c r="G83" s="48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1:23" ht="13.8" x14ac:dyDescent="0.3">
      <c r="A84" s="72"/>
      <c r="B84" s="75" t="s">
        <v>81</v>
      </c>
      <c r="C84" s="75"/>
      <c r="D84" s="74">
        <v>19</v>
      </c>
      <c r="E84" s="47"/>
      <c r="F84" s="47"/>
      <c r="G84" s="48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1:23" ht="13.8" x14ac:dyDescent="0.3">
      <c r="A85" s="45" t="s">
        <v>24</v>
      </c>
      <c r="B85" s="2" t="s">
        <v>82</v>
      </c>
      <c r="C85" s="46">
        <v>46096</v>
      </c>
      <c r="D85" s="48">
        <v>16</v>
      </c>
    </row>
    <row r="86" spans="1:23" ht="13.8" x14ac:dyDescent="0.3">
      <c r="A86" s="72"/>
      <c r="B86" s="76" t="s">
        <v>79</v>
      </c>
      <c r="C86" s="73"/>
      <c r="D86" s="74">
        <v>12</v>
      </c>
    </row>
    <row r="87" spans="1:23" x14ac:dyDescent="0.3">
      <c r="A87" s="2" t="s">
        <v>25</v>
      </c>
      <c r="B87" s="2" t="s">
        <v>17</v>
      </c>
      <c r="C87" s="46">
        <v>46110</v>
      </c>
      <c r="D87" s="2">
        <v>31</v>
      </c>
    </row>
  </sheetData>
  <sortState xmlns:xlrd2="http://schemas.microsoft.com/office/spreadsheetml/2017/richdata2" ref="B22:W28">
    <sortCondition descending="1" ref="E22:E28"/>
  </sortState>
  <mergeCells count="10">
    <mergeCell ref="A1:W1"/>
    <mergeCell ref="A2:A4"/>
    <mergeCell ref="B2:B4"/>
    <mergeCell ref="C2:C4"/>
    <mergeCell ref="E2:E4"/>
    <mergeCell ref="F2:F4"/>
    <mergeCell ref="G2:G4"/>
    <mergeCell ref="H2:O2"/>
    <mergeCell ref="P2:W2"/>
    <mergeCell ref="D2:D4"/>
  </mergeCells>
  <phoneticPr fontId="3" type="noConversion"/>
  <printOptions horizontalCentered="1"/>
  <pageMargins left="0" right="0" top="0.59055118110236227" bottom="0.39370078740157483" header="0.51181102362204722" footer="0.51181102362204722"/>
  <pageSetup paperSize="9" scale="67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 ANATRA PMN 2025-26</vt:lpstr>
    </vt:vector>
  </TitlesOfParts>
  <Manager>Praštil Václav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STK PlKKS</dc:creator>
  <cp:lastModifiedBy>prastil.v@outlook.com</cp:lastModifiedBy>
  <cp:lastPrinted>2026-03-29T15:36:14Z</cp:lastPrinted>
  <dcterms:created xsi:type="dcterms:W3CDTF">2023-01-13T09:14:50Z</dcterms:created>
  <dcterms:modified xsi:type="dcterms:W3CDTF">2026-03-29T20:57:59Z</dcterms:modified>
</cp:coreProperties>
</file>