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Zápis o utkání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<sst xmlns="http://schemas.openxmlformats.org/spreadsheetml/2006/main" uniqueCount="78">
  <si>
    <t>Česká kuželkářská
asociace</t>
  </si>
  <si>
    <t>Zápis o utkání</t>
  </si>
  <si>
    <t xml:space="preserve">Kuželna:  </t>
  </si>
  <si>
    <t>Pec Pod Čerchovem</t>
  </si>
  <si>
    <t>Datum:  </t>
  </si>
  <si>
    <t>25.4.2026</t>
  </si>
  <si>
    <t>Domácí</t>
  </si>
  <si>
    <t>TJ Sokol Pec pod Čerchovem</t>
  </si>
  <si>
    <t>Hosté</t>
  </si>
  <si>
    <t>Kuželky Aš A</t>
  </si>
  <si>
    <r>
      <t xml:space="preserve">Úprava dílčích bodů v mezinárodním bodování </t>
    </r>
    <r>
      <rPr>
        <rFont val="Arial CE"/>
        <b val="true"/>
        <i val="false"/>
        <strike val="false"/>
        <color rgb="FF000000"/>
        <sz val="10"/>
        <u val="none"/>
      </rPr>
      <t xml:space="preserve">pro dvoudráhy</t>
    </r>
    <r>
      <rPr>
        <rFont val="Arial CE"/>
        <b val="false"/>
        <i val="false"/>
        <strike val="false"/>
        <color rgb="FF000000"/>
        <sz val="10"/>
        <u val="none"/>
      </rPr>
      <t xml:space="preserve"> - hrají se pouze DVĚ dílčí discipliny (50 HS) a za vítězství je zisk 2 body, za remízu 1 bod, za prohru 0 bodů.</t>
    </r>
  </si>
  <si>
    <t>Příjmení hráče
Jméno hráče</t>
  </si>
  <si>
    <t>Série hodů</t>
  </si>
  <si>
    <t>Výkon</t>
  </si>
  <si>
    <t>Body</t>
  </si>
  <si>
    <t>Registrační číslo</t>
  </si>
  <si>
    <t>Plné</t>
  </si>
  <si>
    <t>Dor.</t>
  </si>
  <si>
    <t>Ch.</t>
  </si>
  <si>
    <t>Celk.</t>
  </si>
  <si>
    <t>Dílčí</t>
  </si>
  <si>
    <t>Druž.</t>
  </si>
  <si>
    <t>Vrba</t>
  </si>
  <si>
    <t>Mašek</t>
  </si>
  <si>
    <t>Tomáš</t>
  </si>
  <si>
    <t>Václav</t>
  </si>
  <si>
    <t>Nedoma</t>
  </si>
  <si>
    <t>Urban</t>
  </si>
  <si>
    <t>Josef</t>
  </si>
  <si>
    <t>Vladislav</t>
  </si>
  <si>
    <t>Denkovičová</t>
  </si>
  <si>
    <t>Mazák st.</t>
  </si>
  <si>
    <t>Tereza</t>
  </si>
  <si>
    <t>František</t>
  </si>
  <si>
    <t>Kapic</t>
  </si>
  <si>
    <t>Kratochvíl</t>
  </si>
  <si>
    <t>Jan</t>
  </si>
  <si>
    <t>Luděk</t>
  </si>
  <si>
    <t>Šubrt</t>
  </si>
  <si>
    <t>Míšanek</t>
  </si>
  <si>
    <t>Martin</t>
  </si>
  <si>
    <t>Vladimír</t>
  </si>
  <si>
    <t>Housar</t>
  </si>
  <si>
    <t>Solín</t>
  </si>
  <si>
    <t>Filip</t>
  </si>
  <si>
    <t>Jaroslav</t>
  </si>
  <si>
    <t>Celkový výkon družstva  </t>
  </si>
  <si>
    <t>Vedoucí družstva         Jméno:</t>
  </si>
  <si>
    <t>Martin Šubrt</t>
  </si>
  <si>
    <t>Bodový zisk</t>
  </si>
  <si>
    <t>František Mazák ml.</t>
  </si>
  <si>
    <t>Podpis:</t>
  </si>
  <si>
    <t>Rozhodčí</t>
  </si>
  <si>
    <t>Jméno:</t>
  </si>
  <si>
    <t>Jan Kapic</t>
  </si>
  <si>
    <t>Číslo průkazu:</t>
  </si>
  <si>
    <t>P/0129</t>
  </si>
  <si>
    <t>Čas zahájení utkání:  </t>
  </si>
  <si>
    <t>9:00</t>
  </si>
  <si>
    <t>Teplota na kuželně:  </t>
  </si>
  <si>
    <t>Čas ukončení utkání:  </t>
  </si>
  <si>
    <t>14:00</t>
  </si>
  <si>
    <t>Počet diváků:  </t>
  </si>
  <si>
    <t>Platnost kolaudačního protokolu:  </t>
  </si>
  <si>
    <t>9.7.2028</t>
  </si>
  <si>
    <t>Připomínky k technickému stavu kuželny:</t>
  </si>
  <si>
    <t>Střídání hráčů (zranění):</t>
  </si>
  <si>
    <t>Střídající hráč</t>
  </si>
  <si>
    <t>Střídaný hráč</t>
  </si>
  <si>
    <t>Hod</t>
  </si>
  <si>
    <t>Jméno</t>
  </si>
  <si>
    <t>Reg.č.</t>
  </si>
  <si>
    <t>Mazák ml. František</t>
  </si>
  <si>
    <t>Mazák st. František</t>
  </si>
  <si>
    <t>Napomínání hráčů za nesportovní chování či vyloučení ze startu:</t>
  </si>
  <si>
    <t>Různé:</t>
  </si>
  <si>
    <t xml:space="preserve">Datum a podpis rozhodčího:  </t>
  </si>
  <si>
    <t>25.4.2026 Jan Kapic</t>
  </si>
</sst>
</file>

<file path=xl/styles.xml><?xml version="1.0" encoding="utf-8"?>
<styleSheet xmlns="http://schemas.openxmlformats.org/spreadsheetml/2006/main" xml:space="preserve">
  <numFmts count="2">
    <numFmt numFmtId="164" formatCode="0&quot;.&quot;"/>
    <numFmt numFmtId="165" formatCode="00000"/>
  </numFmts>
  <fonts count="13">
    <font>
      <b val="0"/>
      <i val="0"/>
      <strike val="0"/>
      <u val="none"/>
      <sz val="10"/>
      <color rgb="FF000000"/>
      <name val="Arial CE"/>
    </font>
    <font>
      <b val="0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1"/>
      <i val="0"/>
      <strike val="0"/>
      <u val="none"/>
      <sz val="9"/>
      <color rgb="FF000000"/>
      <name val="Calibri"/>
    </font>
    <font>
      <b val="0"/>
      <i val="0"/>
      <strike val="0"/>
      <u val="none"/>
      <sz val="12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8"/>
      <color rgb="FF000000"/>
      <name val="Calibri"/>
    </font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20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CC"/>
        <bgColor rgb="FFFFFFFF"/>
      </patternFill>
    </fill>
    <fill>
      <patternFill patternType="solid">
        <fgColor rgb="FFCCFFFF"/>
        <bgColor rgb="FFFFFFFF"/>
      </patternFill>
    </fill>
  </fills>
  <borders count="75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hair">
        <color rgb="FF000000"/>
      </right>
      <bottom style="medium">
        <color rgb="FF000000"/>
      </bottom>
    </border>
    <border>
      <left style="hair">
        <color rgb="FF000000"/>
      </left>
      <right style="hair">
        <color rgb="FF000000"/>
      </right>
      <bottom style="medium">
        <color rgb="FF000000"/>
      </bottom>
    </border>
    <border>
      <left style="hair">
        <color rgb="FF000000"/>
      </left>
      <bottom style="medium">
        <color rgb="FF000000"/>
      </bottom>
    </border>
    <border>
      <left style="medium">
        <color rgb="FF000000"/>
      </left>
      <right style="hair">
        <color rgb="FF000000"/>
      </right>
      <bottom style="medium">
        <color rgb="FF000000"/>
      </bottom>
    </border>
    <border>
      <left style="hair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</border>
    <border>
      <left style="medium">
        <color rgb="FF000000"/>
      </left>
      <right style="medium">
        <color rgb="FF000000"/>
      </right>
      <top style="hair">
        <color rgb="FF000000"/>
      </top>
      <bottom style="thin">
        <color rgb="FF000000"/>
      </bottom>
    </border>
    <border>
      <left style="medium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hair">
        <color rgb="FF000000"/>
      </right>
      <top style="thin">
        <color rgb="FF000000"/>
      </top>
      <bottom style="medium">
        <color rgb="FF000000"/>
      </bottom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hair">
        <color rgb="FF000000"/>
      </right>
      <top style="hair">
        <color rgb="FF000000"/>
      </top>
    </border>
    <border>
      <left style="hair">
        <color rgb="FF000000"/>
      </left>
      <top style="hair">
        <color rgb="FF000000"/>
      </top>
    </border>
    <border>
      <top style="hair">
        <color rgb="FF000000"/>
      </top>
    </border>
    <border>
      <right style="hair">
        <color rgb="FF000000"/>
      </right>
      <top style="hair">
        <color rgb="FF000000"/>
      </top>
    </border>
    <border>
      <left style="hair">
        <color rgb="FF000000"/>
      </left>
      <right style="hair">
        <color rgb="FF000000"/>
      </right>
      <top style="hair">
        <color rgb="FF000000"/>
      </top>
    </border>
    <border>
      <right style="thin">
        <color rgb="FF000000"/>
      </right>
      <top style="hair">
        <color rgb="FF000000"/>
      </top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bottom style="hair">
        <color rgb="FF000000"/>
      </bottom>
    </border>
    <border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right style="hair">
        <color rgb="FF000000"/>
      </right>
      <top style="medium">
        <color rgb="FF000000"/>
      </top>
    </border>
    <border>
      <left style="hair">
        <color rgb="FF000000"/>
      </left>
      <right style="hair">
        <color rgb="FF000000"/>
      </right>
      <top style="medium">
        <color rgb="FF000000"/>
      </top>
    </border>
    <border>
      <left style="hair">
        <color rgb="FF000000"/>
      </left>
      <top style="medium">
        <color rgb="FF000000"/>
      </top>
    </border>
    <border>
      <bottom style="dotted">
        <color rgb="FF000000"/>
      </bottom>
    </border>
    <border>
      <bottom style="medium">
        <color rgb="FF000000"/>
      </bottom>
    </border>
    <border>
      <left style="medium">
        <color rgb="FF000000"/>
      </left>
      <right style="hair">
        <color rgb="FF000000"/>
      </right>
      <top style="medium">
        <color rgb="FF000000"/>
      </top>
    </border>
    <border>
      <left style="hair">
        <color rgb="FF000000"/>
      </left>
      <right style="medium">
        <color rgb="FF000000"/>
      </right>
      <top style="medium">
        <color rgb="FF000000"/>
      </top>
    </border>
    <border>
      <top style="dotted">
        <color rgb="FF000000"/>
      </top>
      <bottom style="dotted">
        <color rgb="FF000000"/>
      </bottom>
    </border>
    <border>
      <top style="thin">
        <color rgb="FF000000"/>
      </top>
      <bottom style="dotted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</borders>
  <cellStyleXfs count="1">
    <xf numFmtId="0" fontId="0" fillId="0" borderId="0"/>
  </cellStyleXfs>
  <cellXfs count="119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hidden="tru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/>
      <protection hidden="true"/>
    </xf>
    <xf xfId="0" fontId="3" numFmtId="0" fillId="3" borderId="1" applyFont="1" applyNumberFormat="0" applyFill="1" applyBorder="1" applyAlignment="1" applyProtection="true">
      <alignment horizontal="left" vertical="top" textRotation="0" wrapText="false" shrinkToFit="false" indent="1"/>
      <protection hidden="true"/>
    </xf>
    <xf xfId="0" fontId="2" numFmtId="0" fillId="2" borderId="2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3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4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5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6" applyFont="1" applyNumberFormat="0" applyFill="0" applyBorder="1" applyAlignment="1" applyProtection="true">
      <alignment horizontal="center" vertical="top" textRotation="0" wrapText="false" shrinkToFit="false"/>
      <protection hidden="true"/>
    </xf>
    <xf xfId="0" fontId="2" numFmtId="0" fillId="2" borderId="7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8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9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0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7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4" numFmtId="0" fillId="2" borderId="0" applyFont="1" applyNumberFormat="0" applyFill="0" applyBorder="0" applyAlignment="1" applyProtection="true">
      <alignment horizontal="center" vertical="center" textRotation="0" wrapText="false" shrinkToFit="false"/>
      <protection hidden="true"/>
    </xf>
    <xf xfId="0" fontId="2" numFmtId="0" fillId="2" borderId="11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2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3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4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1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2" numFmtId="0" fillId="2" borderId="15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6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7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1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2" numFmtId="0" fillId="2" borderId="19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0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1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2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1" applyFont="1" applyNumberFormat="0" applyFill="0" applyBorder="1" applyAlignment="1" applyProtection="true">
      <alignment horizontal="general" vertical="center" textRotation="0" wrapText="false" shrinkToFit="false"/>
      <protection hidden="true"/>
    </xf>
    <xf xfId="0" fontId="1" numFmtId="0" fillId="2" borderId="23" applyFont="1" applyNumberFormat="0" applyFill="0" applyBorder="1" applyAlignment="1" applyProtection="true">
      <alignment horizontal="general" vertical="center" textRotation="0" wrapText="false" shrinkToFit="false"/>
      <protection hidden="true"/>
    </xf>
    <xf xfId="0" fontId="3" numFmtId="0" fillId="2" borderId="24" applyFont="1" applyNumberFormat="0" applyFill="0" applyBorder="1" applyAlignment="1" applyProtection="true">
      <alignment horizontal="right" vertical="center" textRotation="0" wrapText="false" shrinkToFit="false"/>
      <protection hidden="true"/>
    </xf>
    <xf xfId="0" fontId="5" numFmtId="0" fillId="2" borderId="25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6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7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5" numFmtId="0" fillId="2" borderId="2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6" numFmtId="0" fillId="2" borderId="2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2" numFmtId="0" fillId="2" borderId="0" applyFont="1" applyNumberFormat="0" applyFill="0" applyBorder="0" applyAlignment="1" applyProtection="true">
      <alignment horizontal="left" vertical="bottom" textRotation="0" wrapText="false" shrinkToFit="false" indent="1"/>
      <protection hidden="tru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 indent="1"/>
      <protection hidden="true"/>
    </xf>
    <xf xfId="0" fontId="7" numFmtId="0" fillId="3" borderId="28" applyFont="1" applyNumberFormat="0" applyFill="1" applyBorder="1" applyAlignment="1" applyProtection="true">
      <alignment horizontal="center" vertical="center" textRotation="0" wrapText="false" shrinkToFit="false"/>
      <protection hidden="true"/>
    </xf>
    <xf xfId="0" fontId="3" numFmtId="0" fillId="2" borderId="0" applyFont="1" applyNumberFormat="0" applyFill="0" applyBorder="0" applyAlignment="1" applyProtection="true">
      <alignment horizontal="center" vertical="center" textRotation="0" wrapText="false" shrinkToFit="false"/>
      <protection hidden="true"/>
    </xf>
    <xf xfId="0" fontId="6" numFmtId="0" fillId="2" borderId="0" applyFont="1" applyNumberFormat="0" applyFill="0" applyBorder="0" applyAlignment="0" applyProtection="true">
      <alignment horizontal="general" vertical="bottom" textRotation="0" wrapText="false" shrinkToFit="false"/>
      <protection hidden="true"/>
    </xf>
    <xf xfId="0" fontId="2" numFmtId="0" fillId="2" borderId="2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0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8" numFmtId="0" fillId="2" borderId="2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8" numFmtId="0" fillId="2" borderId="0" applyFont="1" applyNumberFormat="0" applyFill="0" applyBorder="0" applyAlignment="1" applyProtection="true">
      <alignment horizontal="left" vertical="bottom" textRotation="0" wrapText="false" shrinkToFit="false" indent="1"/>
      <protection hidden="true"/>
    </xf>
    <xf xfId="0" fontId="2" numFmtId="0" fillId="2" borderId="31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32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3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4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5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6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7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38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39" applyFont="1" applyNumberFormat="0" applyFill="0" applyBorder="1" applyAlignment="0" applyProtection="true">
      <alignment horizontal="general" vertical="bottom" textRotation="0" wrapText="false" shrinkToFit="false"/>
      <protection hidden="true"/>
    </xf>
    <xf xfId="0" fontId="2" numFmtId="0" fillId="2" borderId="40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3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39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41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42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164" fillId="2" borderId="43" applyFont="1" applyNumberFormat="1" applyFill="0" applyBorder="1" applyAlignment="1" applyProtection="true">
      <alignment horizontal="center" vertical="center" textRotation="0" wrapText="false" shrinkToFit="false"/>
      <protection locked="false" hidden="true"/>
    </xf>
    <xf xfId="0" fontId="9" numFmtId="0" fillId="2" borderId="13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2" numFmtId="164" fillId="2" borderId="13" applyFont="1" applyNumberFormat="1" applyFill="0" applyBorder="1" applyAlignment="1" applyProtection="true">
      <alignment horizontal="center" vertical="center" textRotation="0" wrapText="false" shrinkToFit="false"/>
      <protection locked="false" hidden="true"/>
    </xf>
    <xf xfId="0" fontId="9" numFmtId="0" fillId="2" borderId="44" applyFont="1" applyNumberFormat="0" applyFill="0" applyBorder="1" applyAlignment="1" applyProtection="true">
      <alignment horizontal="center" vertical="center" textRotation="0" wrapText="false" shrinkToFit="false"/>
      <protection locked="false" hidden="true"/>
    </xf>
    <xf xfId="0" fontId="1" numFmtId="0" fillId="2" borderId="45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46" applyFont="1" applyNumberFormat="0" applyFill="0" applyBorder="1" applyAlignment="1" applyProtection="true">
      <alignment horizontal="left" vertical="bottom" textRotation="0" wrapText="true" shrinkToFit="false" indent="1"/>
      <protection hidden="true"/>
    </xf>
    <xf xfId="0" fontId="1" numFmtId="0" fillId="2" borderId="47" applyFont="1" applyNumberFormat="0" applyFill="0" applyBorder="1" applyAlignment="1" applyProtection="true">
      <alignment horizontal="left" vertical="bottom" textRotation="0" wrapText="true" shrinkToFit="false" indent="1"/>
      <protection hidden="true"/>
    </xf>
    <xf xfId="0" fontId="2" numFmtId="0" fillId="2" borderId="48" applyFont="1" applyNumberFormat="0" applyFill="0" applyBorder="1" applyAlignment="0" applyProtection="true">
      <alignment horizontal="general" vertical="bottom" textRotation="0" wrapText="false" shrinkToFit="false"/>
      <protection hidden="true"/>
    </xf>
    <xf xfId="0" fontId="2" numFmtId="0" fillId="2" borderId="48" applyFont="1" applyNumberFormat="0" applyFill="0" applyBorder="1" applyAlignment="1" applyProtection="true">
      <alignment horizontal="right" vertical="bottom" textRotation="0" wrapText="false" shrinkToFit="false"/>
      <protection hidden="true"/>
    </xf>
    <xf xfId="0" fontId="0" numFmtId="0" fillId="4" borderId="0" applyFont="0" applyNumberFormat="0" applyFill="1" applyBorder="0" applyAlignment="1" applyProtection="true">
      <alignment horizontal="general" vertical="center" textRotation="0" wrapText="false" shrinkToFit="false"/>
      <protection hidden="true"/>
    </xf>
    <xf xfId="0" fontId="1" numFmtId="0" fillId="4" borderId="0" applyFont="1" applyNumberFormat="0" applyFill="1" applyBorder="0" applyAlignment="0" applyProtection="true">
      <alignment horizontal="general" vertical="bottom" textRotation="0" wrapText="false" shrinkToFit="false"/>
      <protection hidden="true"/>
    </xf>
    <xf xfId="0" fontId="6" numFmtId="0" fillId="2" borderId="49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6" numFmtId="0" fillId="2" borderId="50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0" numFmtId="165" fillId="2" borderId="51" applyFont="1" applyNumberFormat="1" applyFill="0" applyBorder="1" applyAlignment="1" applyProtection="true">
      <alignment horizontal="left" vertical="center" textRotation="0" wrapText="false" shrinkToFit="false" indent="1"/>
      <protection locked="false" hidden="true"/>
    </xf>
    <xf xfId="0" fontId="1" numFmtId="165" fillId="2" borderId="52" applyFont="1" applyNumberFormat="1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3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4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5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6" applyFont="1" applyNumberFormat="0" applyFill="0" applyBorder="1" applyAlignment="1" applyProtection="true">
      <alignment horizontal="left" vertical="top" textRotation="0" wrapText="false" shrinkToFit="false" indent="1"/>
      <protection locked="false" hidden="true"/>
    </xf>
    <xf xfId="0" fontId="4" numFmtId="0" fillId="2" borderId="57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8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3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54" applyFont="1" applyNumberFormat="0" applyFill="0" applyBorder="1" applyAlignment="1" applyProtection="true">
      <alignment horizontal="left" vertical="center" textRotation="0" wrapText="false" shrinkToFit="false" indent="1"/>
      <protection locked="false" hidden="true"/>
    </xf>
    <xf xfId="0" fontId="2" numFmtId="0" fillId="2" borderId="57" applyFont="1" applyNumberFormat="0" applyFill="0" applyBorder="1" applyAlignment="1" applyProtection="true">
      <alignment horizontal="left" vertical="bottom" textRotation="0" wrapText="true" shrinkToFit="false" indent="1"/>
      <protection hidden="true"/>
    </xf>
    <xf xfId="0" fontId="1" numFmtId="0" fillId="2" borderId="58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59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60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61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62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63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7" numFmtId="0" fillId="3" borderId="23" applyFont="1" applyNumberFormat="0" applyFill="1" applyBorder="1" applyAlignment="1" applyProtection="true">
      <alignment horizontal="left" vertical="center" textRotation="0" wrapText="false" shrinkToFit="false" indent="1"/>
      <protection locked="false" hidden="true"/>
    </xf>
    <xf xfId="0" fontId="11" numFmtId="0" fillId="3" borderId="23" applyFont="1" applyNumberFormat="0" applyFill="1" applyBorder="1" applyAlignment="1" applyProtection="true">
      <alignment horizontal="left" vertical="center" textRotation="0" wrapText="false" shrinkToFit="false" indent="1"/>
      <protection locked="false" hidden="true"/>
    </xf>
    <xf xfId="0" fontId="11" numFmtId="0" fillId="3" borderId="24" applyFont="1" applyNumberFormat="0" applyFill="1" applyBorder="1" applyAlignment="1" applyProtection="true">
      <alignment horizontal="left" vertical="center" textRotation="0" wrapText="false" shrinkToFit="false" indent="1"/>
      <protection locked="false" hidden="true"/>
    </xf>
    <xf xfId="0" fontId="4" numFmtId="0" fillId="2" borderId="64" applyFont="1" applyNumberFormat="0" applyFill="0" applyBorder="1" applyAlignment="1" applyProtection="true">
      <alignment horizontal="left" vertical="bottom" textRotation="0" wrapText="false" shrinkToFit="false" indent="1"/>
      <protection locked="false" hidden="tru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/>
      <protection hidden="true"/>
    </xf>
    <xf xfId="0" fontId="4" numFmtId="0" fillId="2" borderId="64" applyFont="1" applyNumberFormat="0" applyFill="0" applyBorder="1" applyAlignment="1" applyProtection="true">
      <alignment horizontal="center" vertical="bottom" textRotation="0" wrapText="false" shrinkToFit="false"/>
      <protection locked="false" hidden="true"/>
    </xf>
    <xf xfId="0" fontId="8" numFmtId="0" fillId="2" borderId="0" applyFont="1" applyNumberFormat="0" applyFill="0" applyBorder="0" applyAlignment="1" applyProtection="true">
      <alignment horizontal="general" vertical="center" textRotation="0" wrapText="true" shrinkToFit="false"/>
      <protection hidden="true"/>
    </xf>
    <xf xfId="0" fontId="8" numFmtId="0" fillId="2" borderId="65" applyFont="1" applyNumberFormat="0" applyFill="0" applyBorder="1" applyAlignment="1" applyProtection="true">
      <alignment horizontal="general" vertical="center" textRotation="0" wrapText="true" shrinkToFit="false"/>
      <protection hidden="true"/>
    </xf>
    <xf xfId="0" fontId="12" numFmtId="0" fillId="2" borderId="0" applyFont="1" applyNumberFormat="0" applyFill="0" applyBorder="0" applyAlignment="1" applyProtection="true">
      <alignment horizontal="center" vertical="bottom" textRotation="0" wrapText="false" shrinkToFit="false"/>
      <protection hidden="true"/>
    </xf>
    <xf xfId="0" fontId="2" numFmtId="0" fillId="2" borderId="66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67" applyFont="1" applyNumberFormat="0" applyFill="0" applyBorder="1" applyAlignment="1" applyProtection="true">
      <alignment horizontal="center" vertical="bottom" textRotation="0" wrapText="false" shrinkToFit="false"/>
      <protection hidden="true"/>
    </xf>
    <xf xfId="0" fontId="2" numFmtId="0" fillId="2" borderId="49" applyFont="1" applyNumberFormat="0" applyFill="0" applyBorder="1" applyAlignment="1" applyProtection="true">
      <alignment horizontal="center" vertical="center" textRotation="0" wrapText="true" shrinkToFit="false"/>
      <protection hidden="true"/>
    </xf>
    <xf xfId="0" fontId="2" numFmtId="0" fillId="2" borderId="50" applyFont="1" applyNumberFormat="0" applyFill="0" applyBorder="1" applyAlignment="1" applyProtection="true">
      <alignment horizontal="center" vertical="center" textRotation="0" wrapText="true" shrinkToFit="false"/>
      <protection hidden="true"/>
    </xf>
    <xf xfId="0" fontId="10" numFmtId="0" fillId="2" borderId="64" applyFont="1" applyNumberFormat="0" applyFill="0" applyBorder="1" applyAlignment="1" applyProtection="true">
      <alignment horizontal="left" vertical="bottom" textRotation="0" wrapText="false" shrinkToFit="false" indent="1"/>
      <protection locked="false" hidden="true"/>
    </xf>
    <xf xfId="0" fontId="3" numFmtId="0" fillId="2" borderId="28" applyFont="1" applyNumberFormat="0" applyFill="0" applyBorder="1" applyAlignment="1" applyProtection="true">
      <alignment horizontal="center" vertical="center" textRotation="0" wrapText="false" shrinkToFit="false"/>
      <protection hidden="true"/>
    </xf>
    <xf xfId="0" fontId="1" numFmtId="0" fillId="2" borderId="64" applyFont="1" applyNumberFormat="0" applyFill="0" applyBorder="1" applyAlignment="0" applyProtection="true">
      <alignment horizontal="general" vertical="bottom" textRotation="0" wrapText="false" shrinkToFit="false"/>
      <protection locked="false" hidden="true"/>
    </xf>
    <xf xfId="0" fontId="1" numFmtId="0" fillId="2" borderId="68" applyFont="1" applyNumberFormat="0" applyFill="0" applyBorder="1" applyAlignment="0" applyProtection="true">
      <alignment horizontal="general" vertical="bottom" textRotation="0" wrapText="false" shrinkToFit="false"/>
      <protection locked="false" hidden="true"/>
    </xf>
    <xf xfId="0" fontId="1" numFmtId="0" fillId="2" borderId="69" applyFont="1" applyNumberFormat="0" applyFill="0" applyBorder="1" applyAlignment="1" applyProtection="true">
      <alignment horizontal="left" vertical="bottom" textRotation="0" wrapText="false" shrinkToFit="false" indent="1"/>
      <protection locked="false" hidden="true"/>
    </xf>
    <xf xfId="0" fontId="1" numFmtId="0" fillId="2" borderId="70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48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1" numFmtId="0" fillId="2" borderId="71" applyFont="1" applyNumberFormat="0" applyFill="0" applyBorder="1" applyAlignment="1" applyProtection="true">
      <alignment horizontal="left" vertical="bottom" textRotation="0" wrapText="false" shrinkToFit="false" indent="1"/>
      <protection hidden="true"/>
    </xf>
    <xf xfId="0" fontId="2" numFmtId="0" fillId="2" borderId="45" applyFont="1" applyNumberFormat="0" applyFill="0" applyBorder="1" applyAlignment="1" applyProtection="true">
      <alignment horizontal="left" vertical="top" textRotation="0" wrapText="true" shrinkToFit="false" indent="1"/>
      <protection locked="false" hidden="true"/>
    </xf>
    <xf xfId="0" fontId="2" numFmtId="0" fillId="2" borderId="46" applyFont="1" applyNumberFormat="0" applyFill="0" applyBorder="1" applyAlignment="1" applyProtection="true">
      <alignment horizontal="left" vertical="top" textRotation="0" wrapText="true" shrinkToFit="false" indent="1"/>
      <protection locked="false" hidden="true"/>
    </xf>
    <xf xfId="0" fontId="2" numFmtId="0" fillId="2" borderId="47" applyFont="1" applyNumberFormat="0" applyFill="0" applyBorder="1" applyAlignment="1" applyProtection="true">
      <alignment horizontal="left" vertical="top" textRotation="0" wrapText="true" shrinkToFit="false" indent="1"/>
      <protection locked="false" hidden="true"/>
    </xf>
    <xf xfId="0" fontId="2" numFmtId="0" fillId="2" borderId="72" applyFont="1" applyNumberFormat="0" applyFill="0" applyBorder="1" applyAlignment="1" applyProtection="true">
      <alignment horizontal="left" vertical="center" textRotation="0" wrapText="false" shrinkToFit="false"/>
      <protection locked="false" hidden="true"/>
    </xf>
    <xf xfId="0" fontId="2" numFmtId="0" fillId="2" borderId="73" applyFont="1" applyNumberFormat="0" applyFill="0" applyBorder="1" applyAlignment="1" applyProtection="true">
      <alignment horizontal="left" vertical="center" textRotation="0" wrapText="false" shrinkToFit="false"/>
      <protection locked="false" hidden="true"/>
    </xf>
    <xf xfId="0" fontId="2" numFmtId="0" fillId="2" borderId="74" applyFont="1" applyNumberFormat="0" applyFill="0" applyBorder="1" applyAlignment="1" applyProtection="true">
      <alignment horizontal="left" vertical="center" textRotation="0" wrapText="false" shrinkToFit="false"/>
      <protection locked="false" hidden="true"/>
    </xf>
    <xf xfId="0" fontId="10" numFmtId="0" fillId="2" borderId="64" applyFont="1" applyNumberFormat="0" applyFill="0" applyBorder="1" applyAlignment="1" applyProtection="true">
      <alignment horizontal="center" vertical="bottom" textRotation="0" wrapText="false" shrinkToFit="false"/>
      <protection locked="false" hidden="true"/>
    </xf>
    <xf xfId="0" fontId="10" numFmtId="0" fillId="2" borderId="68" applyFont="1" applyNumberFormat="0" applyFill="0" applyBorder="1" applyAlignment="1" applyProtection="true">
      <alignment horizontal="center" vertical="bottom" textRotation="0" wrapText="false" shrinkToFit="false"/>
      <protection locked="false" hidden="true"/>
    </xf>
    <xf xfId="0" fontId="10" numFmtId="0" fillId="2" borderId="64" applyFont="1" applyNumberFormat="0" applyFill="0" applyBorder="1" applyAlignment="0" applyProtection="true">
      <alignment horizontal="general" vertical="bottom" textRotation="0" wrapText="false" shrinkToFit="false"/>
      <protection locked="false" hidden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0</xdr:row>
      <xdr:rowOff>0</xdr:rowOff>
    </xdr:from>
    <xdr:ext cx="381000" cy="409575"/>
    <xdr:pic>
      <xdr:nvPicPr>
        <xdr:cNvPr id="1" name="Grafický objekt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  <pageSetUpPr fitToPage="1"/>
  </sheetPr>
  <dimension ref="A1:T66"/>
  <sheetViews>
    <sheetView tabSelected="1" workbookViewId="0" showGridLines="false" showRowColHeaders="1">
      <selection activeCell="A1" sqref="A1"/>
    </sheetView>
  </sheetViews>
  <sheetFormatPr defaultRowHeight="14.4" outlineLevelRow="0" outlineLevelCol="0"/>
  <cols>
    <col min="1" max="1" width="10.6640625" customWidth="true" style="1"/>
    <col min="2" max="2" width="15.6640625" customWidth="true" style="1"/>
    <col min="3" max="3" width="5.6640625" customWidth="true" style="1"/>
    <col min="4" max="4" width="6.6640625" customWidth="true" style="1"/>
    <col min="5" max="5" width="6.6640625" customWidth="true" style="1"/>
    <col min="6" max="6" width="4.6640625" customWidth="true" style="1"/>
    <col min="7" max="7" width="6.6640625" customWidth="true" style="1"/>
    <col min="8" max="8" width="6.33203125" customWidth="true" style="1"/>
    <col min="9" max="9" width="6.6640625" customWidth="true" style="1"/>
    <col min="10" max="10" width="1.6640625" customWidth="true" style="1"/>
    <col min="11" max="11" width="10.6640625" customWidth="true" style="1"/>
    <col min="12" max="12" width="15.6640625" customWidth="true" style="1"/>
    <col min="13" max="13" width="5.6640625" customWidth="true" style="1"/>
    <col min="14" max="14" width="6.6640625" customWidth="true" style="1"/>
    <col min="15" max="15" width="6.6640625" customWidth="true" style="1"/>
    <col min="16" max="16" width="4.6640625" customWidth="true" style="1"/>
    <col min="17" max="17" width="6.6640625" customWidth="true" style="1"/>
    <col min="18" max="18" width="6.33203125" customWidth="true" style="1"/>
    <col min="19" max="19" width="6.6640625" customWidth="true" style="1"/>
    <col min="20" max="20" width="9.109375" customWidth="true" style="1"/>
  </cols>
  <sheetData>
    <row r="1" spans="1:20" customHeight="1" ht="26.25">
      <c r="A1" s="1"/>
      <c r="B1" s="95" t="s">
        <v>0</v>
      </c>
      <c r="C1" s="95"/>
      <c r="D1" s="97" t="s">
        <v>1</v>
      </c>
      <c r="E1" s="97"/>
      <c r="F1" s="97"/>
      <c r="G1" s="97"/>
      <c r="H1" s="97"/>
      <c r="I1" s="97"/>
      <c r="K1" s="2" t="s">
        <v>2</v>
      </c>
      <c r="L1" s="92" t="s">
        <v>3</v>
      </c>
      <c r="M1" s="92"/>
      <c r="N1" s="92"/>
      <c r="O1" s="93" t="s">
        <v>4</v>
      </c>
      <c r="P1" s="93"/>
      <c r="Q1" s="94" t="s">
        <v>5</v>
      </c>
      <c r="R1" s="94"/>
      <c r="S1" s="94"/>
    </row>
    <row r="2" spans="1:20" customHeight="1" ht="6">
      <c r="B2" s="96"/>
      <c r="C2" s="96"/>
    </row>
    <row r="3" spans="1:20" customHeight="1" ht="20.1">
      <c r="A3" s="3" t="s">
        <v>6</v>
      </c>
      <c r="B3" s="89" t="s">
        <v>7</v>
      </c>
      <c r="C3" s="90"/>
      <c r="D3" s="90"/>
      <c r="E3" s="90"/>
      <c r="F3" s="90"/>
      <c r="G3" s="90"/>
      <c r="H3" s="90"/>
      <c r="I3" s="91"/>
      <c r="K3" s="3" t="s">
        <v>8</v>
      </c>
      <c r="L3" s="89" t="s">
        <v>9</v>
      </c>
      <c r="M3" s="90"/>
      <c r="N3" s="90"/>
      <c r="O3" s="90"/>
      <c r="P3" s="90"/>
      <c r="Q3" s="90"/>
      <c r="R3" s="90"/>
      <c r="S3" s="91"/>
    </row>
    <row r="4" spans="1:20" customHeight="1" ht="14.1">
      <c r="A4" s="68" t="s">
        <v>10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</row>
    <row r="5" spans="1:20" customHeight="1" ht="25.5">
      <c r="A5" s="82" t="s">
        <v>11</v>
      </c>
      <c r="B5" s="83"/>
      <c r="C5" s="100" t="s">
        <v>12</v>
      </c>
      <c r="D5" s="86" t="s">
        <v>13</v>
      </c>
      <c r="E5" s="87"/>
      <c r="F5" s="87"/>
      <c r="G5" s="88"/>
      <c r="H5" s="98" t="s">
        <v>14</v>
      </c>
      <c r="I5" s="99"/>
      <c r="K5" s="82" t="s">
        <v>11</v>
      </c>
      <c r="L5" s="83"/>
      <c r="M5" s="100" t="s">
        <v>12</v>
      </c>
      <c r="N5" s="86" t="s">
        <v>13</v>
      </c>
      <c r="O5" s="87"/>
      <c r="P5" s="87"/>
      <c r="Q5" s="88"/>
      <c r="R5" s="98" t="s">
        <v>14</v>
      </c>
      <c r="S5" s="99"/>
    </row>
    <row r="6" spans="1:20" customHeight="1" ht="12.9">
      <c r="A6" s="84" t="s">
        <v>15</v>
      </c>
      <c r="B6" s="85"/>
      <c r="C6" s="101"/>
      <c r="D6" s="4" t="s">
        <v>16</v>
      </c>
      <c r="E6" s="5" t="s">
        <v>17</v>
      </c>
      <c r="F6" s="5" t="s">
        <v>18</v>
      </c>
      <c r="G6" s="6" t="s">
        <v>19</v>
      </c>
      <c r="H6" s="7" t="s">
        <v>20</v>
      </c>
      <c r="I6" s="8" t="s">
        <v>21</v>
      </c>
      <c r="K6" s="84" t="s">
        <v>15</v>
      </c>
      <c r="L6" s="85"/>
      <c r="M6" s="101"/>
      <c r="N6" s="4" t="s">
        <v>16</v>
      </c>
      <c r="O6" s="5" t="s">
        <v>17</v>
      </c>
      <c r="P6" s="5" t="s">
        <v>18</v>
      </c>
      <c r="Q6" s="6" t="s">
        <v>19</v>
      </c>
      <c r="R6" s="7" t="s">
        <v>20</v>
      </c>
      <c r="S6" s="8" t="s">
        <v>21</v>
      </c>
    </row>
    <row r="7" spans="1:20" customHeight="1" ht="14.1"/>
    <row r="8" spans="1:20" customHeight="1" ht="12.9">
      <c r="A8" s="78" t="s">
        <v>22</v>
      </c>
      <c r="B8" s="79"/>
      <c r="C8" s="9">
        <v>1</v>
      </c>
      <c r="D8" s="10">
        <v>159</v>
      </c>
      <c r="E8" s="11">
        <v>53</v>
      </c>
      <c r="F8" s="11">
        <v>5</v>
      </c>
      <c r="G8" s="12" t="str">
        <f>IF(AND(ISBLANK(D8),ISBLANK(E8)),"",D8+E8)</f>
        <v>0</v>
      </c>
      <c r="H8" s="13" t="str">
        <f>IF(OR(ISNUMBER($G8),ISNUMBER($Q8)),(SIGN(N($G8)-N($Q8))+1),"")</f>
        <v>0</v>
      </c>
      <c r="I8" s="14"/>
      <c r="K8" s="78" t="s">
        <v>23</v>
      </c>
      <c r="L8" s="79"/>
      <c r="M8" s="9">
        <v>1</v>
      </c>
      <c r="N8" s="10">
        <v>174</v>
      </c>
      <c r="O8" s="11">
        <v>52</v>
      </c>
      <c r="P8" s="11">
        <v>1</v>
      </c>
      <c r="Q8" s="12" t="str">
        <f>IF(AND(ISBLANK(N8),ISBLANK(O8)),"",N8+O8)</f>
        <v>0</v>
      </c>
      <c r="R8" s="13" t="str">
        <f>IF(ISNUMBER($H8),2-$H8,"")</f>
        <v>0</v>
      </c>
      <c r="S8" s="14"/>
    </row>
    <row r="9" spans="1:20" customHeight="1" ht="12.9">
      <c r="A9" s="80"/>
      <c r="B9" s="81"/>
      <c r="C9" s="15">
        <v>2</v>
      </c>
      <c r="D9" s="16">
        <v>148</v>
      </c>
      <c r="E9" s="17">
        <v>87</v>
      </c>
      <c r="F9" s="17">
        <v>1</v>
      </c>
      <c r="G9" s="18" t="str">
        <f>IF(AND(ISBLANK(D9),ISBLANK(E9)),"",D9+E9)</f>
        <v>0</v>
      </c>
      <c r="H9" s="19" t="str">
        <f>IF(OR(ISNUMBER($G9),ISNUMBER($Q9)),(SIGN(N($G9)-N($Q9))+1),"")</f>
        <v>0</v>
      </c>
      <c r="I9" s="14"/>
      <c r="K9" s="80"/>
      <c r="L9" s="81"/>
      <c r="M9" s="15">
        <v>2</v>
      </c>
      <c r="N9" s="16">
        <v>157</v>
      </c>
      <c r="O9" s="17">
        <v>36</v>
      </c>
      <c r="P9" s="17">
        <v>11</v>
      </c>
      <c r="Q9" s="18" t="str">
        <f>IF(AND(ISBLANK(N9),ISBLANK(O9)),"",N9+O9)</f>
        <v>0</v>
      </c>
      <c r="R9" s="19" t="str">
        <f>IF(ISNUMBER($H9),2-$H9,"")</f>
        <v>0</v>
      </c>
      <c r="S9" s="14"/>
    </row>
    <row r="10" spans="1:20" customHeight="1" ht="12.9">
      <c r="A10" s="74" t="s">
        <v>24</v>
      </c>
      <c r="B10" s="75"/>
      <c r="C10" s="15">
        <v>3</v>
      </c>
      <c r="D10" s="16"/>
      <c r="E10" s="17"/>
      <c r="F10" s="17"/>
      <c r="G10" s="18" t="str">
        <f>IF(AND(ISBLANK(D10),ISBLANK(E10)),"",D10+E10)</f>
        <v>0</v>
      </c>
      <c r="H10" s="19" t="str">
        <f>IF(OR(ISNUMBER($G10),ISNUMBER($Q10)),(SIGN(N($G10)-N($Q10))+1),"")</f>
        <v>0</v>
      </c>
      <c r="I10" s="14"/>
      <c r="K10" s="74" t="s">
        <v>25</v>
      </c>
      <c r="L10" s="75"/>
      <c r="M10" s="15">
        <v>3</v>
      </c>
      <c r="N10" s="16"/>
      <c r="O10" s="17"/>
      <c r="P10" s="17"/>
      <c r="Q10" s="18" t="str">
        <f>IF(AND(ISBLANK(N10),ISBLANK(O10)),"",N10+O10)</f>
        <v>0</v>
      </c>
      <c r="R10" s="19" t="str">
        <f>IF(ISNUMBER($H10),2-$H10,"")</f>
        <v>0</v>
      </c>
      <c r="S10" s="14"/>
    </row>
    <row r="11" spans="1:20" customHeight="1" ht="12.9">
      <c r="A11" s="76"/>
      <c r="B11" s="77"/>
      <c r="C11" s="20">
        <v>4</v>
      </c>
      <c r="D11" s="21"/>
      <c r="E11" s="22"/>
      <c r="F11" s="22"/>
      <c r="G11" s="23" t="str">
        <f>IF(AND(ISBLANK(D11),ISBLANK(E11)),"",D11+E11)</f>
        <v>0</v>
      </c>
      <c r="H11" s="19" t="str">
        <f>IF(OR(ISNUMBER($G11),ISNUMBER($Q11)),(SIGN(N($G11)-N($Q11))+1),"")</f>
        <v>0</v>
      </c>
      <c r="I11" s="70" t="str">
        <f>IF(ISNUMBER(H12),(SIGN(1000*($H12-$R12)+$G12-$Q12)+1)/2,"")</f>
        <v>0</v>
      </c>
      <c r="K11" s="76"/>
      <c r="L11" s="77"/>
      <c r="M11" s="20">
        <v>4</v>
      </c>
      <c r="N11" s="21"/>
      <c r="O11" s="22"/>
      <c r="P11" s="22"/>
      <c r="Q11" s="23" t="str">
        <f>IF(AND(ISBLANK(N11),ISBLANK(O11)),"",N11+O11)</f>
        <v>0</v>
      </c>
      <c r="R11" s="19" t="str">
        <f>IF(ISNUMBER($H11),2-$H11,"")</f>
        <v>0</v>
      </c>
      <c r="S11" s="70" t="str">
        <f>IF(ISNUMBER($I11),1-$I11,"")</f>
        <v>0</v>
      </c>
    </row>
    <row r="12" spans="1:20" customHeight="1" ht="15.9">
      <c r="A12" s="72">
        <v>26102</v>
      </c>
      <c r="B12" s="73"/>
      <c r="C12" s="24" t="s">
        <v>19</v>
      </c>
      <c r="D12" s="25" t="str">
        <f>IF(ISNUMBER($G12),SUM(D8:D11),"")</f>
        <v>0</v>
      </c>
      <c r="E12" s="26" t="str">
        <f>IF(ISNUMBER($G12),SUM(E8:E11),"")</f>
        <v>0</v>
      </c>
      <c r="F12" s="26" t="str">
        <f>IF(ISNUMBER($G12),SUM(F8:F11),"")</f>
        <v>0</v>
      </c>
      <c r="G12" s="27" t="str">
        <f>IF(SUM($G8:$G11)+SUM($Q8:$Q11)&gt;0,SUM(G8:G11),"")</f>
        <v>0</v>
      </c>
      <c r="H12" s="25" t="str">
        <f>IF(ISNUMBER($G12),SUM(H8:H11),"")</f>
        <v>0</v>
      </c>
      <c r="I12" s="71"/>
      <c r="K12" s="72">
        <v>22376</v>
      </c>
      <c r="L12" s="73"/>
      <c r="M12" s="24" t="s">
        <v>19</v>
      </c>
      <c r="N12" s="25" t="str">
        <f>IF(ISNUMBER($G12),SUM(N8:N11),"")</f>
        <v>0</v>
      </c>
      <c r="O12" s="26" t="str">
        <f>IF(ISNUMBER($G12),SUM(O8:O11),"")</f>
        <v>0</v>
      </c>
      <c r="P12" s="26" t="str">
        <f>IF(ISNUMBER($G12),SUM(P8:P11),"")</f>
        <v>0</v>
      </c>
      <c r="Q12" s="27" t="str">
        <f>IF(SUM($G8:$G11)+SUM($Q8:$Q11)&gt;0,SUM(Q8:Q11),"")</f>
        <v>0</v>
      </c>
      <c r="R12" s="25" t="str">
        <f>IF(ISNUMBER($G12),SUM(R8:R11),"")</f>
        <v>0</v>
      </c>
      <c r="S12" s="71"/>
    </row>
    <row r="13" spans="1:20" customHeight="1" ht="12.9">
      <c r="A13" s="78" t="s">
        <v>26</v>
      </c>
      <c r="B13" s="79"/>
      <c r="C13" s="9">
        <v>1</v>
      </c>
      <c r="D13" s="10">
        <v>132</v>
      </c>
      <c r="E13" s="11">
        <v>61</v>
      </c>
      <c r="F13" s="11">
        <v>3</v>
      </c>
      <c r="G13" s="12" t="str">
        <f>IF(AND(ISBLANK(D13),ISBLANK(E13)),"",D13+E13)</f>
        <v>0</v>
      </c>
      <c r="H13" s="13" t="str">
        <f>IF(OR(ISNUMBER($G13),ISNUMBER($Q13)),(SIGN(N($G13)-N($Q13))+1),"")</f>
        <v>0</v>
      </c>
      <c r="I13" s="14"/>
      <c r="K13" s="78" t="s">
        <v>27</v>
      </c>
      <c r="L13" s="79"/>
      <c r="M13" s="9">
        <v>1</v>
      </c>
      <c r="N13" s="10">
        <v>151</v>
      </c>
      <c r="O13" s="11">
        <v>53</v>
      </c>
      <c r="P13" s="11">
        <v>7</v>
      </c>
      <c r="Q13" s="12" t="str">
        <f>IF(AND(ISBLANK(N13),ISBLANK(O13)),"",N13+O13)</f>
        <v>0</v>
      </c>
      <c r="R13" s="13" t="str">
        <f>IF(ISNUMBER($H13),2-$H13,"")</f>
        <v>0</v>
      </c>
      <c r="S13" s="14"/>
    </row>
    <row r="14" spans="1:20" customHeight="1" ht="12.9">
      <c r="A14" s="80"/>
      <c r="B14" s="81"/>
      <c r="C14" s="15">
        <v>2</v>
      </c>
      <c r="D14" s="16">
        <v>156</v>
      </c>
      <c r="E14" s="17">
        <v>44</v>
      </c>
      <c r="F14" s="17">
        <v>9</v>
      </c>
      <c r="G14" s="18" t="str">
        <f>IF(AND(ISBLANK(D14),ISBLANK(E14)),"",D14+E14)</f>
        <v>0</v>
      </c>
      <c r="H14" s="19" t="str">
        <f>IF(OR(ISNUMBER($G14),ISNUMBER($Q14)),(SIGN(N($G14)-N($Q14))+1),"")</f>
        <v>0</v>
      </c>
      <c r="I14" s="14"/>
      <c r="K14" s="80"/>
      <c r="L14" s="81"/>
      <c r="M14" s="15">
        <v>2</v>
      </c>
      <c r="N14" s="16">
        <v>146</v>
      </c>
      <c r="O14" s="17">
        <v>54</v>
      </c>
      <c r="P14" s="17">
        <v>7</v>
      </c>
      <c r="Q14" s="18" t="str">
        <f>IF(AND(ISBLANK(N14),ISBLANK(O14)),"",N14+O14)</f>
        <v>0</v>
      </c>
      <c r="R14" s="19" t="str">
        <f>IF(ISNUMBER($H14),2-$H14,"")</f>
        <v>0</v>
      </c>
      <c r="S14" s="14"/>
    </row>
    <row r="15" spans="1:20" customHeight="1" ht="12.9">
      <c r="A15" s="74" t="s">
        <v>28</v>
      </c>
      <c r="B15" s="75"/>
      <c r="C15" s="15">
        <v>3</v>
      </c>
      <c r="D15" s="16"/>
      <c r="E15" s="17"/>
      <c r="F15" s="17"/>
      <c r="G15" s="18" t="str">
        <f>IF(AND(ISBLANK(D15),ISBLANK(E15)),"",D15+E15)</f>
        <v>0</v>
      </c>
      <c r="H15" s="19" t="str">
        <f>IF(OR(ISNUMBER($G15),ISNUMBER($Q15)),(SIGN(N($G15)-N($Q15))+1),"")</f>
        <v>0</v>
      </c>
      <c r="I15" s="14"/>
      <c r="K15" s="74" t="s">
        <v>29</v>
      </c>
      <c r="L15" s="75"/>
      <c r="M15" s="15">
        <v>3</v>
      </c>
      <c r="N15" s="16"/>
      <c r="O15" s="17"/>
      <c r="P15" s="17"/>
      <c r="Q15" s="18" t="str">
        <f>IF(AND(ISBLANK(N15),ISBLANK(O15)),"",N15+O15)</f>
        <v>0</v>
      </c>
      <c r="R15" s="19" t="str">
        <f>IF(ISNUMBER($H15),2-$H15,"")</f>
        <v>0</v>
      </c>
      <c r="S15" s="14"/>
    </row>
    <row r="16" spans="1:20" customHeight="1" ht="12.9">
      <c r="A16" s="76"/>
      <c r="B16" s="77"/>
      <c r="C16" s="20">
        <v>4</v>
      </c>
      <c r="D16" s="21"/>
      <c r="E16" s="22"/>
      <c r="F16" s="22"/>
      <c r="G16" s="23" t="str">
        <f>IF(AND(ISBLANK(D16),ISBLANK(E16)),"",D16+E16)</f>
        <v>0</v>
      </c>
      <c r="H16" s="19" t="str">
        <f>IF(OR(ISNUMBER($G16),ISNUMBER($Q16)),(SIGN(N($G16)-N($Q16))+1),"")</f>
        <v>0</v>
      </c>
      <c r="I16" s="70" t="str">
        <f>IF(ISNUMBER(H17),(SIGN(1000*($H17-$R17)+$G17-$Q17)+1)/2,"")</f>
        <v>0</v>
      </c>
      <c r="K16" s="76"/>
      <c r="L16" s="77"/>
      <c r="M16" s="20">
        <v>4</v>
      </c>
      <c r="N16" s="21"/>
      <c r="O16" s="22"/>
      <c r="P16" s="22"/>
      <c r="Q16" s="23" t="str">
        <f>IF(AND(ISBLANK(N16),ISBLANK(O16)),"",N16+O16)</f>
        <v>0</v>
      </c>
      <c r="R16" s="19" t="str">
        <f>IF(ISNUMBER($H16),2-$H16,"")</f>
        <v>0</v>
      </c>
      <c r="S16" s="70" t="str">
        <f>IF(ISNUMBER($I16),1-$I16,"")</f>
        <v>0</v>
      </c>
    </row>
    <row r="17" spans="1:20" customHeight="1" ht="15.9">
      <c r="A17" s="72">
        <v>11220</v>
      </c>
      <c r="B17" s="73"/>
      <c r="C17" s="24" t="s">
        <v>19</v>
      </c>
      <c r="D17" s="25" t="str">
        <f>IF(ISNUMBER($G17),SUM(D13:D16),"")</f>
        <v>0</v>
      </c>
      <c r="E17" s="26" t="str">
        <f>IF(ISNUMBER($G17),SUM(E13:E16),"")</f>
        <v>0</v>
      </c>
      <c r="F17" s="26" t="str">
        <f>IF(ISNUMBER($G17),SUM(F13:F16),"")</f>
        <v>0</v>
      </c>
      <c r="G17" s="27" t="str">
        <f>IF(SUM($G13:$G16)+SUM($Q13:$Q16)&gt;0,SUM(G13:G16),"")</f>
        <v>0</v>
      </c>
      <c r="H17" s="25" t="str">
        <f>IF(ISNUMBER($G17),SUM(H13:H16),"")</f>
        <v>0</v>
      </c>
      <c r="I17" s="71"/>
      <c r="K17" s="72">
        <v>22982</v>
      </c>
      <c r="L17" s="73"/>
      <c r="M17" s="24" t="s">
        <v>19</v>
      </c>
      <c r="N17" s="25" t="str">
        <f>IF(ISNUMBER($G17),SUM(N13:N16),"")</f>
        <v>0</v>
      </c>
      <c r="O17" s="26" t="str">
        <f>IF(ISNUMBER($G17),SUM(O13:O16),"")</f>
        <v>0</v>
      </c>
      <c r="P17" s="26" t="str">
        <f>IF(ISNUMBER($G17),SUM(P13:P16),"")</f>
        <v>0</v>
      </c>
      <c r="Q17" s="27" t="str">
        <f>IF(SUM($G13:$G16)+SUM($Q13:$Q16)&gt;0,SUM(Q13:Q16),"")</f>
        <v>0</v>
      </c>
      <c r="R17" s="25" t="str">
        <f>IF(ISNUMBER($G17),SUM(R13:R16),"")</f>
        <v>0</v>
      </c>
      <c r="S17" s="71"/>
    </row>
    <row r="18" spans="1:20" customHeight="1" ht="12.9">
      <c r="A18" s="78" t="s">
        <v>30</v>
      </c>
      <c r="B18" s="79"/>
      <c r="C18" s="9">
        <v>1</v>
      </c>
      <c r="D18" s="10">
        <v>138</v>
      </c>
      <c r="E18" s="11">
        <v>67</v>
      </c>
      <c r="F18" s="11">
        <v>2</v>
      </c>
      <c r="G18" s="12" t="str">
        <f>IF(AND(ISBLANK(D18),ISBLANK(E18)),"",D18+E18)</f>
        <v>0</v>
      </c>
      <c r="H18" s="13" t="str">
        <f>IF(OR(ISNUMBER($G18),ISNUMBER($Q18)),(SIGN(N($G18)-N($Q18))+1),"")</f>
        <v>0</v>
      </c>
      <c r="I18" s="14"/>
      <c r="K18" s="78" t="s">
        <v>31</v>
      </c>
      <c r="L18" s="79"/>
      <c r="M18" s="9">
        <v>1</v>
      </c>
      <c r="N18" s="10">
        <v>130</v>
      </c>
      <c r="O18" s="11">
        <v>53</v>
      </c>
      <c r="P18" s="11">
        <v>4</v>
      </c>
      <c r="Q18" s="12" t="str">
        <f>IF(AND(ISBLANK(N18),ISBLANK(O18)),"",N18+O18)</f>
        <v>0</v>
      </c>
      <c r="R18" s="13" t="str">
        <f>IF(ISNUMBER($H18),2-$H18,"")</f>
        <v>0</v>
      </c>
      <c r="S18" s="14"/>
    </row>
    <row r="19" spans="1:20" customHeight="1" ht="12.9">
      <c r="A19" s="80"/>
      <c r="B19" s="81"/>
      <c r="C19" s="15">
        <v>2</v>
      </c>
      <c r="D19" s="16">
        <v>144</v>
      </c>
      <c r="E19" s="17">
        <v>70</v>
      </c>
      <c r="F19" s="17">
        <v>3</v>
      </c>
      <c r="G19" s="18" t="str">
        <f>IF(AND(ISBLANK(D19),ISBLANK(E19)),"",D19+E19)</f>
        <v>0</v>
      </c>
      <c r="H19" s="19" t="str">
        <f>IF(OR(ISNUMBER($G19),ISNUMBER($Q19)),(SIGN(N($G19)-N($Q19))+1),"")</f>
        <v>0</v>
      </c>
      <c r="I19" s="14"/>
      <c r="K19" s="80"/>
      <c r="L19" s="81"/>
      <c r="M19" s="15">
        <v>2</v>
      </c>
      <c r="N19" s="16">
        <v>132</v>
      </c>
      <c r="O19" s="17">
        <v>68</v>
      </c>
      <c r="P19" s="17">
        <v>2</v>
      </c>
      <c r="Q19" s="18" t="str">
        <f>IF(AND(ISBLANK(N19),ISBLANK(O19)),"",N19+O19)</f>
        <v>0</v>
      </c>
      <c r="R19" s="19" t="str">
        <f>IF(ISNUMBER($H19),2-$H19,"")</f>
        <v>0</v>
      </c>
      <c r="S19" s="14"/>
    </row>
    <row r="20" spans="1:20" customHeight="1" ht="12.9">
      <c r="A20" s="74" t="s">
        <v>32</v>
      </c>
      <c r="B20" s="75"/>
      <c r="C20" s="15">
        <v>3</v>
      </c>
      <c r="D20" s="16"/>
      <c r="E20" s="17"/>
      <c r="F20" s="17"/>
      <c r="G20" s="18" t="str">
        <f>IF(AND(ISBLANK(D20),ISBLANK(E20)),"",D20+E20)</f>
        <v>0</v>
      </c>
      <c r="H20" s="19" t="str">
        <f>IF(OR(ISNUMBER($G20),ISNUMBER($Q20)),(SIGN(N($G20)-N($Q20))+1),"")</f>
        <v>0</v>
      </c>
      <c r="I20" s="14"/>
      <c r="K20" s="74" t="s">
        <v>33</v>
      </c>
      <c r="L20" s="75"/>
      <c r="M20" s="15">
        <v>3</v>
      </c>
      <c r="N20" s="16"/>
      <c r="O20" s="17"/>
      <c r="P20" s="17"/>
      <c r="Q20" s="18" t="str">
        <f>IF(AND(ISBLANK(N20),ISBLANK(O20)),"",N20+O20)</f>
        <v>0</v>
      </c>
      <c r="R20" s="19" t="str">
        <f>IF(ISNUMBER($H20),2-$H20,"")</f>
        <v>0</v>
      </c>
      <c r="S20" s="14"/>
    </row>
    <row r="21" spans="1:20" customHeight="1" ht="12.9">
      <c r="A21" s="76"/>
      <c r="B21" s="77"/>
      <c r="C21" s="20">
        <v>4</v>
      </c>
      <c r="D21" s="21"/>
      <c r="E21" s="22"/>
      <c r="F21" s="22"/>
      <c r="G21" s="23" t="str">
        <f>IF(AND(ISBLANK(D21),ISBLANK(E21)),"",D21+E21)</f>
        <v>0</v>
      </c>
      <c r="H21" s="19" t="str">
        <f>IF(OR(ISNUMBER($G21),ISNUMBER($Q21)),(SIGN(N($G21)-N($Q21))+1),"")</f>
        <v>0</v>
      </c>
      <c r="I21" s="70" t="str">
        <f>IF(ISNUMBER(H22),(SIGN(1000*($H22-$R22)+$G22-$Q22)+1)/2,"")</f>
        <v>0</v>
      </c>
      <c r="K21" s="76"/>
      <c r="L21" s="77"/>
      <c r="M21" s="20">
        <v>4</v>
      </c>
      <c r="N21" s="21"/>
      <c r="O21" s="22"/>
      <c r="P21" s="22"/>
      <c r="Q21" s="23" t="str">
        <f>IF(AND(ISBLANK(N21),ISBLANK(O21)),"",N21+O21)</f>
        <v>0</v>
      </c>
      <c r="R21" s="19" t="str">
        <f>IF(ISNUMBER($H21),2-$H21,"")</f>
        <v>0</v>
      </c>
      <c r="S21" s="70" t="str">
        <f>IF(ISNUMBER($I21),1-$I21,"")</f>
        <v>0</v>
      </c>
    </row>
    <row r="22" spans="1:20" customHeight="1" ht="15.9">
      <c r="A22" s="72">
        <v>17749</v>
      </c>
      <c r="B22" s="73"/>
      <c r="C22" s="24" t="s">
        <v>19</v>
      </c>
      <c r="D22" s="25" t="str">
        <f>IF(ISNUMBER($G22),SUM(D18:D21),"")</f>
        <v>0</v>
      </c>
      <c r="E22" s="26" t="str">
        <f>IF(ISNUMBER($G22),SUM(E18:E21),"")</f>
        <v>0</v>
      </c>
      <c r="F22" s="26" t="str">
        <f>IF(ISNUMBER($G22),SUM(F18:F21),"")</f>
        <v>0</v>
      </c>
      <c r="G22" s="27" t="str">
        <f>IF(SUM($G18:$G21)+SUM($Q18:$Q21)&gt;0,SUM(G18:G21),"")</f>
        <v>0</v>
      </c>
      <c r="H22" s="25" t="str">
        <f>IF(ISNUMBER($G22),SUM(H18:H21),"")</f>
        <v>0</v>
      </c>
      <c r="I22" s="71"/>
      <c r="K22" s="72">
        <v>1765</v>
      </c>
      <c r="L22" s="73"/>
      <c r="M22" s="24" t="s">
        <v>19</v>
      </c>
      <c r="N22" s="25" t="str">
        <f>IF(ISNUMBER($G22),SUM(N18:N21),"")</f>
        <v>0</v>
      </c>
      <c r="O22" s="26" t="str">
        <f>IF(ISNUMBER($G22),SUM(O18:O21),"")</f>
        <v>0</v>
      </c>
      <c r="P22" s="26" t="str">
        <f>IF(ISNUMBER($G22),SUM(P18:P21),"")</f>
        <v>0</v>
      </c>
      <c r="Q22" s="27" t="str">
        <f>IF(SUM($G18:$G21)+SUM($Q18:$Q21)&gt;0,SUM(Q18:Q21),"")</f>
        <v>0</v>
      </c>
      <c r="R22" s="25" t="str">
        <f>IF(ISNUMBER($G22),SUM(R18:R21),"")</f>
        <v>0</v>
      </c>
      <c r="S22" s="71"/>
    </row>
    <row r="23" spans="1:20" customHeight="1" ht="12.9">
      <c r="A23" s="78" t="s">
        <v>34</v>
      </c>
      <c r="B23" s="79"/>
      <c r="C23" s="9">
        <v>1</v>
      </c>
      <c r="D23" s="10">
        <v>153</v>
      </c>
      <c r="E23" s="11">
        <v>70</v>
      </c>
      <c r="F23" s="11">
        <v>2</v>
      </c>
      <c r="G23" s="12" t="str">
        <f>IF(AND(ISBLANK(D23),ISBLANK(E23)),"",D23+E23)</f>
        <v>0</v>
      </c>
      <c r="H23" s="13" t="str">
        <f>IF(OR(ISNUMBER($G23),ISNUMBER($Q23)),(SIGN(N($G23)-N($Q23))+1),"")</f>
        <v>0</v>
      </c>
      <c r="I23" s="14"/>
      <c r="K23" s="78" t="s">
        <v>35</v>
      </c>
      <c r="L23" s="79"/>
      <c r="M23" s="9">
        <v>1</v>
      </c>
      <c r="N23" s="10">
        <v>147</v>
      </c>
      <c r="O23" s="11">
        <v>54</v>
      </c>
      <c r="P23" s="11">
        <v>3</v>
      </c>
      <c r="Q23" s="12" t="str">
        <f>IF(AND(ISBLANK(N23),ISBLANK(O23)),"",N23+O23)</f>
        <v>0</v>
      </c>
      <c r="R23" s="13" t="str">
        <f>IF(ISNUMBER($H23),2-$H23,"")</f>
        <v>0</v>
      </c>
      <c r="S23" s="14"/>
    </row>
    <row r="24" spans="1:20" customHeight="1" ht="12.9">
      <c r="A24" s="80"/>
      <c r="B24" s="81"/>
      <c r="C24" s="15">
        <v>2</v>
      </c>
      <c r="D24" s="16">
        <v>146</v>
      </c>
      <c r="E24" s="17">
        <v>71</v>
      </c>
      <c r="F24" s="17">
        <v>4</v>
      </c>
      <c r="G24" s="18" t="str">
        <f>IF(AND(ISBLANK(D24),ISBLANK(E24)),"",D24+E24)</f>
        <v>0</v>
      </c>
      <c r="H24" s="19" t="str">
        <f>IF(OR(ISNUMBER($G24),ISNUMBER($Q24)),(SIGN(N($G24)-N($Q24))+1),"")</f>
        <v>0</v>
      </c>
      <c r="I24" s="14"/>
      <c r="K24" s="80"/>
      <c r="L24" s="81"/>
      <c r="M24" s="15">
        <v>2</v>
      </c>
      <c r="N24" s="16">
        <v>156</v>
      </c>
      <c r="O24" s="17">
        <v>63</v>
      </c>
      <c r="P24" s="17">
        <v>1</v>
      </c>
      <c r="Q24" s="18" t="str">
        <f>IF(AND(ISBLANK(N24),ISBLANK(O24)),"",N24+O24)</f>
        <v>0</v>
      </c>
      <c r="R24" s="19" t="str">
        <f>IF(ISNUMBER($H24),2-$H24,"")</f>
        <v>0</v>
      </c>
      <c r="S24" s="14"/>
    </row>
    <row r="25" spans="1:20" customHeight="1" ht="12.9">
      <c r="A25" s="74" t="s">
        <v>36</v>
      </c>
      <c r="B25" s="75"/>
      <c r="C25" s="15">
        <v>3</v>
      </c>
      <c r="D25" s="16"/>
      <c r="E25" s="17"/>
      <c r="F25" s="17"/>
      <c r="G25" s="18" t="str">
        <f>IF(AND(ISBLANK(D25),ISBLANK(E25)),"",D25+E25)</f>
        <v>0</v>
      </c>
      <c r="H25" s="19" t="str">
        <f>IF(OR(ISNUMBER($G25),ISNUMBER($Q25)),(SIGN(N($G25)-N($Q25))+1),"")</f>
        <v>0</v>
      </c>
      <c r="I25" s="14"/>
      <c r="K25" s="74" t="s">
        <v>37</v>
      </c>
      <c r="L25" s="75"/>
      <c r="M25" s="15">
        <v>3</v>
      </c>
      <c r="N25" s="16"/>
      <c r="O25" s="17"/>
      <c r="P25" s="17"/>
      <c r="Q25" s="18" t="str">
        <f>IF(AND(ISBLANK(N25),ISBLANK(O25)),"",N25+O25)</f>
        <v>0</v>
      </c>
      <c r="R25" s="19" t="str">
        <f>IF(ISNUMBER($H25),2-$H25,"")</f>
        <v>0</v>
      </c>
      <c r="S25" s="14"/>
    </row>
    <row r="26" spans="1:20" customHeight="1" ht="12.9">
      <c r="A26" s="76"/>
      <c r="B26" s="77"/>
      <c r="C26" s="20">
        <v>4</v>
      </c>
      <c r="D26" s="21"/>
      <c r="E26" s="22"/>
      <c r="F26" s="22"/>
      <c r="G26" s="23" t="str">
        <f>IF(AND(ISBLANK(D26),ISBLANK(E26)),"",D26+E26)</f>
        <v>0</v>
      </c>
      <c r="H26" s="19" t="str">
        <f>IF(OR(ISNUMBER($G26),ISNUMBER($Q26)),(SIGN(N($G26)-N($Q26))+1),"")</f>
        <v>0</v>
      </c>
      <c r="I26" s="70" t="str">
        <f>IF(ISNUMBER(H27),(SIGN(1000*($H27-$R27)+$G27-$Q27)+1)/2,"")</f>
        <v>0</v>
      </c>
      <c r="K26" s="76"/>
      <c r="L26" s="77"/>
      <c r="M26" s="20">
        <v>4</v>
      </c>
      <c r="N26" s="21"/>
      <c r="O26" s="22"/>
      <c r="P26" s="22"/>
      <c r="Q26" s="23" t="str">
        <f>IF(AND(ISBLANK(N26),ISBLANK(O26)),"",N26+O26)</f>
        <v>0</v>
      </c>
      <c r="R26" s="19" t="str">
        <f>IF(ISNUMBER($H26),2-$H26,"")</f>
        <v>0</v>
      </c>
      <c r="S26" s="70" t="str">
        <f>IF(ISNUMBER($I26),1-$I26,"")</f>
        <v>0</v>
      </c>
    </row>
    <row r="27" spans="1:20" customHeight="1" ht="15.9">
      <c r="A27" s="72">
        <v>17946</v>
      </c>
      <c r="B27" s="73"/>
      <c r="C27" s="24" t="s">
        <v>19</v>
      </c>
      <c r="D27" s="25" t="str">
        <f>IF(ISNUMBER($G27),SUM(D23:D26),"")</f>
        <v>0</v>
      </c>
      <c r="E27" s="26" t="str">
        <f>IF(ISNUMBER($G27),SUM(E23:E26),"")</f>
        <v>0</v>
      </c>
      <c r="F27" s="26" t="str">
        <f>IF(ISNUMBER($G27),SUM(F23:F26),"")</f>
        <v>0</v>
      </c>
      <c r="G27" s="27" t="str">
        <f>IF(SUM($G23:$G26)+SUM($Q23:$Q26)&gt;0,SUM(G23:G26),"")</f>
        <v>0</v>
      </c>
      <c r="H27" s="25" t="str">
        <f>IF(ISNUMBER($G27),SUM(H23:H26),"")</f>
        <v>0</v>
      </c>
      <c r="I27" s="71"/>
      <c r="K27" s="72">
        <v>24814</v>
      </c>
      <c r="L27" s="73"/>
      <c r="M27" s="24" t="s">
        <v>19</v>
      </c>
      <c r="N27" s="25" t="str">
        <f>IF(ISNUMBER($G27),SUM(N23:N26),"")</f>
        <v>0</v>
      </c>
      <c r="O27" s="26" t="str">
        <f>IF(ISNUMBER($G27),SUM(O23:O26),"")</f>
        <v>0</v>
      </c>
      <c r="P27" s="26" t="str">
        <f>IF(ISNUMBER($G27),SUM(P23:P26),"")</f>
        <v>0</v>
      </c>
      <c r="Q27" s="27" t="str">
        <f>IF(SUM($G23:$G26)+SUM($Q23:$Q26)&gt;0,SUM(Q23:Q26),"")</f>
        <v>0</v>
      </c>
      <c r="R27" s="25" t="str">
        <f>IF(ISNUMBER($G27),SUM(R23:R26),"")</f>
        <v>0</v>
      </c>
      <c r="S27" s="71"/>
    </row>
    <row r="28" spans="1:20" customHeight="1" ht="12.9">
      <c r="A28" s="78" t="s">
        <v>38</v>
      </c>
      <c r="B28" s="79"/>
      <c r="C28" s="9">
        <v>1</v>
      </c>
      <c r="D28" s="10">
        <v>134</v>
      </c>
      <c r="E28" s="11">
        <v>65</v>
      </c>
      <c r="F28" s="11">
        <v>4</v>
      </c>
      <c r="G28" s="12" t="str">
        <f>IF(AND(ISBLANK(D28),ISBLANK(E28)),"",D28+E28)</f>
        <v>0</v>
      </c>
      <c r="H28" s="13" t="str">
        <f>IF(OR(ISNUMBER($G28),ISNUMBER($Q28)),(SIGN(N($G28)-N($Q28))+1),"")</f>
        <v>0</v>
      </c>
      <c r="I28" s="14"/>
      <c r="K28" s="78" t="s">
        <v>39</v>
      </c>
      <c r="L28" s="79"/>
      <c r="M28" s="9">
        <v>1</v>
      </c>
      <c r="N28" s="10">
        <v>125</v>
      </c>
      <c r="O28" s="11">
        <v>53</v>
      </c>
      <c r="P28" s="11">
        <v>6</v>
      </c>
      <c r="Q28" s="12" t="str">
        <f>IF(AND(ISBLANK(N28),ISBLANK(O28)),"",N28+O28)</f>
        <v>0</v>
      </c>
      <c r="R28" s="13" t="str">
        <f>IF(ISNUMBER($H28),2-$H28,"")</f>
        <v>0</v>
      </c>
      <c r="S28" s="14"/>
    </row>
    <row r="29" spans="1:20" customHeight="1" ht="12.9">
      <c r="A29" s="80"/>
      <c r="B29" s="81"/>
      <c r="C29" s="15">
        <v>2</v>
      </c>
      <c r="D29" s="16">
        <v>143</v>
      </c>
      <c r="E29" s="17">
        <v>72</v>
      </c>
      <c r="F29" s="17">
        <v>0</v>
      </c>
      <c r="G29" s="18" t="str">
        <f>IF(AND(ISBLANK(D29),ISBLANK(E29)),"",D29+E29)</f>
        <v>0</v>
      </c>
      <c r="H29" s="19" t="str">
        <f>IF(OR(ISNUMBER($G29),ISNUMBER($Q29)),(SIGN(N($G29)-N($Q29))+1),"")</f>
        <v>0</v>
      </c>
      <c r="I29" s="14"/>
      <c r="K29" s="80"/>
      <c r="L29" s="81"/>
      <c r="M29" s="15">
        <v>2</v>
      </c>
      <c r="N29" s="16">
        <v>144</v>
      </c>
      <c r="O29" s="17">
        <v>45</v>
      </c>
      <c r="P29" s="17">
        <v>7</v>
      </c>
      <c r="Q29" s="18" t="str">
        <f>IF(AND(ISBLANK(N29),ISBLANK(O29)),"",N29+O29)</f>
        <v>0</v>
      </c>
      <c r="R29" s="19" t="str">
        <f>IF(ISNUMBER($H29),2-$H29,"")</f>
        <v>0</v>
      </c>
      <c r="S29" s="14"/>
    </row>
    <row r="30" spans="1:20" customHeight="1" ht="12.9">
      <c r="A30" s="74" t="s">
        <v>40</v>
      </c>
      <c r="B30" s="75"/>
      <c r="C30" s="15">
        <v>3</v>
      </c>
      <c r="D30" s="16"/>
      <c r="E30" s="17"/>
      <c r="F30" s="17"/>
      <c r="G30" s="18" t="str">
        <f>IF(AND(ISBLANK(D30),ISBLANK(E30)),"",D30+E30)</f>
        <v>0</v>
      </c>
      <c r="H30" s="19" t="str">
        <f>IF(OR(ISNUMBER($G30),ISNUMBER($Q30)),(SIGN(N($G30)-N($Q30))+1),"")</f>
        <v>0</v>
      </c>
      <c r="I30" s="14"/>
      <c r="K30" s="74" t="s">
        <v>41</v>
      </c>
      <c r="L30" s="75"/>
      <c r="M30" s="15">
        <v>3</v>
      </c>
      <c r="N30" s="16"/>
      <c r="O30" s="17"/>
      <c r="P30" s="17"/>
      <c r="Q30" s="18" t="str">
        <f>IF(AND(ISBLANK(N30),ISBLANK(O30)),"",N30+O30)</f>
        <v>0</v>
      </c>
      <c r="R30" s="19" t="str">
        <f>IF(ISNUMBER($H30),2-$H30,"")</f>
        <v>0</v>
      </c>
      <c r="S30" s="14"/>
    </row>
    <row r="31" spans="1:20" customHeight="1" ht="12.9">
      <c r="A31" s="76"/>
      <c r="B31" s="77"/>
      <c r="C31" s="20">
        <v>4</v>
      </c>
      <c r="D31" s="21"/>
      <c r="E31" s="22"/>
      <c r="F31" s="22"/>
      <c r="G31" s="23" t="str">
        <f>IF(AND(ISBLANK(D31),ISBLANK(E31)),"",D31+E31)</f>
        <v>0</v>
      </c>
      <c r="H31" s="19" t="str">
        <f>IF(OR(ISNUMBER($G31),ISNUMBER($Q31)),(SIGN(N($G31)-N($Q31))+1),"")</f>
        <v>0</v>
      </c>
      <c r="I31" s="70" t="str">
        <f>IF(ISNUMBER(H32),(SIGN(1000*($H32-$R32)+$G32-$Q32)+1)/2,"")</f>
        <v>0</v>
      </c>
      <c r="K31" s="76"/>
      <c r="L31" s="77"/>
      <c r="M31" s="20">
        <v>4</v>
      </c>
      <c r="N31" s="21"/>
      <c r="O31" s="22"/>
      <c r="P31" s="22"/>
      <c r="Q31" s="23" t="str">
        <f>IF(AND(ISBLANK(N31),ISBLANK(O31)),"",N31+O31)</f>
        <v>0</v>
      </c>
      <c r="R31" s="19" t="str">
        <f>IF(ISNUMBER($H31),2-$H31,"")</f>
        <v>0</v>
      </c>
      <c r="S31" s="70" t="str">
        <f>IF(ISNUMBER($I31),1-$I31,"")</f>
        <v>0</v>
      </c>
    </row>
    <row r="32" spans="1:20" customHeight="1" ht="15.9">
      <c r="A32" s="72">
        <v>19580</v>
      </c>
      <c r="B32" s="73"/>
      <c r="C32" s="24" t="s">
        <v>19</v>
      </c>
      <c r="D32" s="25" t="str">
        <f>IF(ISNUMBER($G32),SUM(D28:D31),"")</f>
        <v>0</v>
      </c>
      <c r="E32" s="26" t="str">
        <f>IF(ISNUMBER($G32),SUM(E28:E31),"")</f>
        <v>0</v>
      </c>
      <c r="F32" s="26" t="str">
        <f>IF(ISNUMBER($G32),SUM(F28:F31),"")</f>
        <v>0</v>
      </c>
      <c r="G32" s="27" t="str">
        <f>IF(SUM($G28:$G31)+SUM($Q28:$Q31)&gt;0,SUM(G28:G31),"")</f>
        <v>0</v>
      </c>
      <c r="H32" s="25" t="str">
        <f>IF(ISNUMBER($G32),SUM(H28:H31),"")</f>
        <v>0</v>
      </c>
      <c r="I32" s="71"/>
      <c r="K32" s="72">
        <v>10547</v>
      </c>
      <c r="L32" s="73"/>
      <c r="M32" s="24" t="s">
        <v>19</v>
      </c>
      <c r="N32" s="25" t="str">
        <f>IF(ISNUMBER($G32),SUM(N28:N31),"")</f>
        <v>0</v>
      </c>
      <c r="O32" s="26" t="str">
        <f>IF(ISNUMBER($G32),SUM(O28:O31),"")</f>
        <v>0</v>
      </c>
      <c r="P32" s="26" t="str">
        <f>IF(ISNUMBER($G32),SUM(P28:P31),"")</f>
        <v>0</v>
      </c>
      <c r="Q32" s="27" t="str">
        <f>IF(SUM($G28:$G31)+SUM($Q28:$Q31)&gt;0,SUM(Q28:Q31),"")</f>
        <v>0</v>
      </c>
      <c r="R32" s="25" t="str">
        <f>IF(ISNUMBER($G32),SUM(R28:R31),"")</f>
        <v>0</v>
      </c>
      <c r="S32" s="71"/>
    </row>
    <row r="33" spans="1:20" customHeight="1" ht="12.9">
      <c r="A33" s="78" t="s">
        <v>42</v>
      </c>
      <c r="B33" s="79"/>
      <c r="C33" s="9">
        <v>1</v>
      </c>
      <c r="D33" s="10">
        <v>143</v>
      </c>
      <c r="E33" s="11">
        <v>62</v>
      </c>
      <c r="F33" s="11">
        <v>2</v>
      </c>
      <c r="G33" s="12" t="str">
        <f>IF(AND(ISBLANK(D33),ISBLANK(E33)),"",D33+E33)</f>
        <v>0</v>
      </c>
      <c r="H33" s="13" t="str">
        <f>IF(OR(ISNUMBER($G33),ISNUMBER($Q33)),(SIGN(N($G33)-N($Q33))+1),"")</f>
        <v>0</v>
      </c>
      <c r="I33" s="14"/>
      <c r="K33" s="78" t="s">
        <v>43</v>
      </c>
      <c r="L33" s="79"/>
      <c r="M33" s="9">
        <v>1</v>
      </c>
      <c r="N33" s="10">
        <v>132</v>
      </c>
      <c r="O33" s="11">
        <v>49</v>
      </c>
      <c r="P33" s="11">
        <v>8</v>
      </c>
      <c r="Q33" s="12" t="str">
        <f>IF(AND(ISBLANK(N33),ISBLANK(O33)),"",N33+O33)</f>
        <v>0</v>
      </c>
      <c r="R33" s="13" t="str">
        <f>IF(ISNUMBER($H33),2-$H33,"")</f>
        <v>0</v>
      </c>
      <c r="S33" s="14"/>
    </row>
    <row r="34" spans="1:20" customHeight="1" ht="12.9">
      <c r="A34" s="80"/>
      <c r="B34" s="81"/>
      <c r="C34" s="15">
        <v>2</v>
      </c>
      <c r="D34" s="16">
        <v>148</v>
      </c>
      <c r="E34" s="17">
        <v>76</v>
      </c>
      <c r="F34" s="17">
        <v>2</v>
      </c>
      <c r="G34" s="18" t="str">
        <f>IF(AND(ISBLANK(D34),ISBLANK(E34)),"",D34+E34)</f>
        <v>0</v>
      </c>
      <c r="H34" s="19" t="str">
        <f>IF(OR(ISNUMBER($G34),ISNUMBER($Q34)),(SIGN(N($G34)-N($Q34))+1),"")</f>
        <v>0</v>
      </c>
      <c r="I34" s="14"/>
      <c r="K34" s="80"/>
      <c r="L34" s="81"/>
      <c r="M34" s="15">
        <v>2</v>
      </c>
      <c r="N34" s="16">
        <v>125</v>
      </c>
      <c r="O34" s="17">
        <v>80</v>
      </c>
      <c r="P34" s="17">
        <v>5</v>
      </c>
      <c r="Q34" s="18" t="str">
        <f>IF(AND(ISBLANK(N34),ISBLANK(O34)),"",N34+O34)</f>
        <v>0</v>
      </c>
      <c r="R34" s="19" t="str">
        <f>IF(ISNUMBER($H34),2-$H34,"")</f>
        <v>0</v>
      </c>
      <c r="S34" s="14"/>
    </row>
    <row r="35" spans="1:20" customHeight="1" ht="12.9">
      <c r="A35" s="74" t="s">
        <v>44</v>
      </c>
      <c r="B35" s="75"/>
      <c r="C35" s="15">
        <v>3</v>
      </c>
      <c r="D35" s="16"/>
      <c r="E35" s="17"/>
      <c r="F35" s="17"/>
      <c r="G35" s="18" t="str">
        <f>IF(AND(ISBLANK(D35),ISBLANK(E35)),"",D35+E35)</f>
        <v>0</v>
      </c>
      <c r="H35" s="19" t="str">
        <f>IF(OR(ISNUMBER($G35),ISNUMBER($Q35)),(SIGN(N($G35)-N($Q35))+1),"")</f>
        <v>0</v>
      </c>
      <c r="I35" s="14"/>
      <c r="K35" s="74" t="s">
        <v>45</v>
      </c>
      <c r="L35" s="75"/>
      <c r="M35" s="15">
        <v>3</v>
      </c>
      <c r="N35" s="16"/>
      <c r="O35" s="17"/>
      <c r="P35" s="17"/>
      <c r="Q35" s="18" t="str">
        <f>IF(AND(ISBLANK(N35),ISBLANK(O35)),"",N35+O35)</f>
        <v>0</v>
      </c>
      <c r="R35" s="19" t="str">
        <f>IF(ISNUMBER($H35),2-$H35,"")</f>
        <v>0</v>
      </c>
      <c r="S35" s="14"/>
    </row>
    <row r="36" spans="1:20" customHeight="1" ht="12.9">
      <c r="A36" s="76"/>
      <c r="B36" s="77"/>
      <c r="C36" s="20">
        <v>4</v>
      </c>
      <c r="D36" s="21"/>
      <c r="E36" s="22"/>
      <c r="F36" s="22"/>
      <c r="G36" s="23" t="str">
        <f>IF(AND(ISBLANK(D36),ISBLANK(E36)),"",D36+E36)</f>
        <v>0</v>
      </c>
      <c r="H36" s="19" t="str">
        <f>IF(OR(ISNUMBER($G36),ISNUMBER($Q36)),(SIGN(N($G36)-N($Q36))+1),"")</f>
        <v>0</v>
      </c>
      <c r="I36" s="70" t="str">
        <f>IF(ISNUMBER(H37),(SIGN(1000*($H37-$R37)+$G37-$Q37)+1)/2,"")</f>
        <v>0</v>
      </c>
      <c r="K36" s="76"/>
      <c r="L36" s="77"/>
      <c r="M36" s="20">
        <v>4</v>
      </c>
      <c r="N36" s="21"/>
      <c r="O36" s="22"/>
      <c r="P36" s="22"/>
      <c r="Q36" s="23" t="str">
        <f>IF(AND(ISBLANK(N36),ISBLANK(O36)),"",N36+O36)</f>
        <v>0</v>
      </c>
      <c r="R36" s="19" t="str">
        <f>IF(ISNUMBER($H36),2-$H36,"")</f>
        <v>0</v>
      </c>
      <c r="S36" s="70" t="str">
        <f>IF(ISNUMBER($I36),1-$I36,"")</f>
        <v>0</v>
      </c>
    </row>
    <row r="37" spans="1:20" customHeight="1" ht="15.9">
      <c r="A37" s="72">
        <v>24753</v>
      </c>
      <c r="B37" s="73"/>
      <c r="C37" s="24" t="s">
        <v>19</v>
      </c>
      <c r="D37" s="25" t="str">
        <f>IF(ISNUMBER($G37),SUM(D33:D36),"")</f>
        <v>0</v>
      </c>
      <c r="E37" s="26" t="str">
        <f>IF(ISNUMBER($G37),SUM(E33:E36),"")</f>
        <v>0</v>
      </c>
      <c r="F37" s="26" t="str">
        <f>IF(ISNUMBER($G37),SUM(F33:F36),"")</f>
        <v>0</v>
      </c>
      <c r="G37" s="27" t="str">
        <f>IF(SUM($G33:$G36)+SUM($Q33:$Q36)&gt;0,SUM(G33:G36),"")</f>
        <v>0</v>
      </c>
      <c r="H37" s="25" t="str">
        <f>IF(ISNUMBER($G37),SUM(H33:H36),"")</f>
        <v>0</v>
      </c>
      <c r="I37" s="71"/>
      <c r="K37" s="72">
        <v>4988</v>
      </c>
      <c r="L37" s="73"/>
      <c r="M37" s="24" t="s">
        <v>19</v>
      </c>
      <c r="N37" s="25" t="str">
        <f>IF(ISNUMBER($G37),SUM(N33:N36),"")</f>
        <v>0</v>
      </c>
      <c r="O37" s="26" t="str">
        <f>IF(ISNUMBER($G37),SUM(O33:O36),"")</f>
        <v>0</v>
      </c>
      <c r="P37" s="26" t="str">
        <f>IF(ISNUMBER($G37),SUM(P33:P36),"")</f>
        <v>0</v>
      </c>
      <c r="Q37" s="27" t="str">
        <f>IF(SUM($G33:$G36)+SUM($Q33:$Q36)&gt;0,SUM(Q33:Q36),"")</f>
        <v>0</v>
      </c>
      <c r="R37" s="25" t="str">
        <f>IF(ISNUMBER($G37),SUM(R33:R36),"")</f>
        <v>0</v>
      </c>
      <c r="S37" s="71"/>
    </row>
    <row r="38" spans="1:20" customHeight="1" ht="5.1"/>
    <row r="39" spans="1:20" customHeight="1" ht="20.1">
      <c r="A39" s="28"/>
      <c r="B39" s="29"/>
      <c r="C39" s="30" t="s">
        <v>46</v>
      </c>
      <c r="D39" s="31" t="str">
        <f>IF(ISNUMBER($G39),SUM(D12,D17,D22,D27,D32,D37),"")</f>
        <v>0</v>
      </c>
      <c r="E39" s="32" t="str">
        <f>IF(ISNUMBER($G39),SUM(E12,E17,E22,E27,E32,E37),"")</f>
        <v>0</v>
      </c>
      <c r="F39" s="32" t="str">
        <f>IF(ISNUMBER($G39),SUM(F12,F17,F22,F27,F32,F37),"")</f>
        <v>0</v>
      </c>
      <c r="G39" s="33" t="str">
        <f>IF(SUM($G$8:$G$37)+SUM($Q$8:$Q$37)&gt;0,SUM(G12,G17,G22,G27,G32,G37),"")</f>
        <v>0</v>
      </c>
      <c r="H39" s="34" t="str">
        <f>IF(SUM($G$8:$G$37)+SUM($Q$8:$Q$37)&gt;0,SUM(H12,H17,H22,H27,H32,H37),"")</f>
        <v>0</v>
      </c>
      <c r="I39" s="35" t="str">
        <f>IF(ISNUMBER($G39),(SIGN($G39-$Q39)+1)/IF(COUNT(I$11,I$16,I$21,I$26,I$31,I$36)&gt;3,1,2),"")</f>
        <v>0</v>
      </c>
      <c r="K39" s="28"/>
      <c r="L39" s="29"/>
      <c r="M39" s="30" t="s">
        <v>46</v>
      </c>
      <c r="N39" s="31" t="str">
        <f>IF(ISNUMBER($G39),SUM(N12,N17,N22,N27,N32,N37),"")</f>
        <v>0</v>
      </c>
      <c r="O39" s="32" t="str">
        <f>IF(ISNUMBER($G39),SUM(O12,O17,O22,O27,O32,O37),"")</f>
        <v>0</v>
      </c>
      <c r="P39" s="32" t="str">
        <f>IF(ISNUMBER($G39),SUM(P12,P17,P22,P27,P32,P37),"")</f>
        <v>0</v>
      </c>
      <c r="Q39" s="33" t="str">
        <f>IF(SUM($G$8:$G$37)+SUM($Q$8:$Q$37)&gt;0,SUM(Q12,Q17,Q22,Q27,Q32,Q37),"")</f>
        <v>0</v>
      </c>
      <c r="R39" s="34" t="str">
        <f>IF(SUM($G$8:$G$37)+SUM($Q$8:$Q$37)&gt;0,SUM(R12,R17,R22,R27,R32,R37),"")</f>
        <v>0</v>
      </c>
      <c r="S39" s="35" t="str">
        <f>IF(ISNUMBER($I39),IF(COUNT(S$11,S$16,S$21,S$26,S$31,S$36)&gt;3,2,1)-$I39,"")</f>
        <v>0</v>
      </c>
    </row>
    <row r="40" spans="1:20" customHeight="1" ht="5.1"/>
    <row r="41" spans="1:20" customHeight="1" ht="18">
      <c r="A41" s="36"/>
      <c r="B41" s="37" t="s">
        <v>47</v>
      </c>
      <c r="C41" s="104" t="s">
        <v>48</v>
      </c>
      <c r="D41" s="104"/>
      <c r="E41" s="104"/>
      <c r="G41" s="103" t="s">
        <v>49</v>
      </c>
      <c r="H41" s="103"/>
      <c r="I41" s="38" t="str">
        <f>IF(ISNUMBER(I$39),SUM(I11,I16,I21,I26,I31,I36,I39),"")</f>
        <v>0</v>
      </c>
      <c r="K41" s="36"/>
      <c r="L41" s="37" t="s">
        <v>47</v>
      </c>
      <c r="M41" s="104" t="s">
        <v>50</v>
      </c>
      <c r="N41" s="104"/>
      <c r="O41" s="104"/>
      <c r="Q41" s="103" t="s">
        <v>49</v>
      </c>
      <c r="R41" s="103"/>
      <c r="S41" s="38" t="str">
        <f>IF(ISNUMBER(S$39),SUM(S11,S16,S21,S26,S31,S36,S39),"")</f>
        <v>0</v>
      </c>
    </row>
    <row r="42" spans="1:20" customHeight="1" ht="18">
      <c r="A42" s="36"/>
      <c r="B42" s="37" t="s">
        <v>51</v>
      </c>
      <c r="C42" s="105"/>
      <c r="D42" s="105"/>
      <c r="E42" s="105"/>
      <c r="G42" s="39"/>
      <c r="H42" s="39"/>
      <c r="I42" s="39"/>
      <c r="K42" s="36"/>
      <c r="L42" s="37" t="s">
        <v>51</v>
      </c>
      <c r="M42" s="105"/>
      <c r="N42" s="105"/>
      <c r="O42" s="105"/>
      <c r="Q42" s="39"/>
      <c r="R42" s="39"/>
      <c r="S42" s="39"/>
    </row>
    <row r="43" spans="1:20" customHeight="1" ht="18">
      <c r="A43" s="37" t="s">
        <v>52</v>
      </c>
      <c r="B43" s="37" t="s">
        <v>53</v>
      </c>
      <c r="C43" s="102" t="s">
        <v>54</v>
      </c>
      <c r="D43" s="102"/>
      <c r="E43" s="102"/>
      <c r="F43" s="102"/>
      <c r="G43" s="102"/>
      <c r="H43" s="102"/>
      <c r="I43" s="37"/>
      <c r="J43" s="37"/>
      <c r="K43" s="37" t="s">
        <v>55</v>
      </c>
      <c r="L43" s="102" t="s">
        <v>56</v>
      </c>
      <c r="M43" s="102"/>
      <c r="O43" s="37" t="s">
        <v>51</v>
      </c>
      <c r="P43" s="102"/>
      <c r="Q43" s="102"/>
      <c r="R43" s="102"/>
      <c r="S43" s="102"/>
    </row>
    <row r="44" spans="1:20" customHeight="1" ht="9.9">
      <c r="E44" s="36"/>
      <c r="H44" s="36"/>
    </row>
    <row r="45" spans="1:20" customHeight="1" ht="30">
      <c r="A45" s="40" t="str">
        <f>"Technické podmínky utkání:   " &amp; $B$3 &amp; IF(ISBLANK($B$3),""," – ") &amp; $L$3</f>
        <v>0</v>
      </c>
    </row>
    <row r="46" spans="1:20" customHeight="1" ht="20.1">
      <c r="B46" s="2" t="s">
        <v>57</v>
      </c>
      <c r="C46" s="116" t="s">
        <v>58</v>
      </c>
      <c r="D46" s="116"/>
      <c r="I46" s="2" t="s">
        <v>59</v>
      </c>
      <c r="J46" s="116">
        <v>20</v>
      </c>
      <c r="K46" s="116"/>
    </row>
    <row r="47" spans="1:20" customHeight="1" ht="20.1">
      <c r="B47" s="2" t="s">
        <v>60</v>
      </c>
      <c r="C47" s="117" t="s">
        <v>61</v>
      </c>
      <c r="D47" s="117"/>
      <c r="I47" s="2" t="s">
        <v>62</v>
      </c>
      <c r="J47" s="117">
        <v>3</v>
      </c>
      <c r="K47" s="117"/>
      <c r="P47" s="2" t="s">
        <v>63</v>
      </c>
      <c r="Q47" s="118" t="s">
        <v>64</v>
      </c>
      <c r="R47" s="118"/>
      <c r="S47" s="118"/>
    </row>
    <row r="48" spans="1:20" customHeight="1" ht="9.9"/>
    <row r="49" spans="1:20" customHeight="1" ht="15">
      <c r="A49" s="107" t="s">
        <v>65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9"/>
    </row>
    <row r="50" spans="1:20" customHeight="1" ht="81">
      <c r="A50" s="110">
        <v>0</v>
      </c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2"/>
    </row>
    <row r="51" spans="1:20" customHeight="1" ht="5.1"/>
    <row r="52" spans="1:20" customHeight="1" ht="15">
      <c r="A52" s="107" t="s">
        <v>66</v>
      </c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9"/>
    </row>
    <row r="53" spans="1:20" customHeight="1" ht="6">
      <c r="A53" s="41"/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42"/>
    </row>
    <row r="54" spans="1:20" customHeight="1" ht="21">
      <c r="A54" s="43" t="s">
        <v>6</v>
      </c>
      <c r="B54" s="36"/>
      <c r="C54" s="36"/>
      <c r="D54" s="36"/>
      <c r="E54" s="36"/>
      <c r="F54" s="36"/>
      <c r="G54" s="36"/>
      <c r="H54" s="36"/>
      <c r="I54" s="36"/>
      <c r="J54" s="36"/>
      <c r="K54" s="44" t="s">
        <v>8</v>
      </c>
      <c r="L54" s="36"/>
      <c r="M54" s="36"/>
      <c r="N54" s="36"/>
      <c r="O54" s="36"/>
      <c r="P54" s="36"/>
      <c r="Q54" s="36"/>
      <c r="R54" s="36"/>
      <c r="S54" s="42"/>
    </row>
    <row r="55" spans="1:20" customHeight="1" ht="21">
      <c r="A55" s="45"/>
      <c r="B55" s="46" t="s">
        <v>67</v>
      </c>
      <c r="C55" s="47"/>
      <c r="D55" s="48"/>
      <c r="E55" s="46" t="s">
        <v>68</v>
      </c>
      <c r="F55" s="47"/>
      <c r="G55" s="47"/>
      <c r="H55" s="47"/>
      <c r="I55" s="48"/>
      <c r="J55" s="36"/>
      <c r="K55" s="49"/>
      <c r="L55" s="46" t="s">
        <v>67</v>
      </c>
      <c r="M55" s="47"/>
      <c r="N55" s="48"/>
      <c r="O55" s="46" t="s">
        <v>68</v>
      </c>
      <c r="P55" s="47"/>
      <c r="Q55" s="47"/>
      <c r="R55" s="47"/>
      <c r="S55" s="50"/>
    </row>
    <row r="56" spans="1:20" customHeight="1" ht="21">
      <c r="A56" s="51" t="s">
        <v>69</v>
      </c>
      <c r="B56" s="52" t="s">
        <v>70</v>
      </c>
      <c r="C56" s="53"/>
      <c r="D56" s="54" t="s">
        <v>71</v>
      </c>
      <c r="E56" s="52" t="s">
        <v>70</v>
      </c>
      <c r="F56" s="55"/>
      <c r="G56" s="55"/>
      <c r="H56" s="56"/>
      <c r="I56" s="54" t="s">
        <v>71</v>
      </c>
      <c r="J56" s="36"/>
      <c r="K56" s="57" t="s">
        <v>69</v>
      </c>
      <c r="L56" s="52" t="s">
        <v>70</v>
      </c>
      <c r="M56" s="53"/>
      <c r="N56" s="54" t="s">
        <v>71</v>
      </c>
      <c r="O56" s="52" t="s">
        <v>70</v>
      </c>
      <c r="P56" s="55"/>
      <c r="Q56" s="55"/>
      <c r="R56" s="56"/>
      <c r="S56" s="58" t="s">
        <v>71</v>
      </c>
    </row>
    <row r="57" spans="1:20" customHeight="1" ht="21">
      <c r="A57" s="59"/>
      <c r="B57" s="113"/>
      <c r="C57" s="115"/>
      <c r="D57" s="60"/>
      <c r="E57" s="113"/>
      <c r="F57" s="114"/>
      <c r="G57" s="114"/>
      <c r="H57" s="115"/>
      <c r="I57" s="60"/>
      <c r="J57" s="36"/>
      <c r="K57" s="61">
        <v>51</v>
      </c>
      <c r="L57" s="113" t="s">
        <v>72</v>
      </c>
      <c r="M57" s="115"/>
      <c r="N57" s="60">
        <v>1803</v>
      </c>
      <c r="O57" s="113" t="s">
        <v>73</v>
      </c>
      <c r="P57" s="114"/>
      <c r="Q57" s="114"/>
      <c r="R57" s="115"/>
      <c r="S57" s="62">
        <v>1765</v>
      </c>
    </row>
    <row r="58" spans="1:20" customHeight="1" ht="21">
      <c r="A58" s="59"/>
      <c r="B58" s="113"/>
      <c r="C58" s="115"/>
      <c r="D58" s="60"/>
      <c r="E58" s="113"/>
      <c r="F58" s="114"/>
      <c r="G58" s="114"/>
      <c r="H58" s="115"/>
      <c r="I58" s="60"/>
      <c r="J58" s="36"/>
      <c r="K58" s="61"/>
      <c r="L58" s="113"/>
      <c r="M58" s="115"/>
      <c r="N58" s="60"/>
      <c r="O58" s="113"/>
      <c r="P58" s="114"/>
      <c r="Q58" s="114"/>
      <c r="R58" s="115"/>
      <c r="S58" s="62"/>
    </row>
    <row r="59" spans="1:20" customHeight="1" ht="12">
      <c r="A59" s="63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5"/>
    </row>
    <row r="60" spans="1:20" customHeight="1" ht="5.1"/>
    <row r="61" spans="1:20" customHeight="1" ht="15">
      <c r="A61" s="107" t="s">
        <v>74</v>
      </c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9"/>
    </row>
    <row r="62" spans="1:20" customHeight="1" ht="81">
      <c r="A62" s="110">
        <v>0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2"/>
    </row>
    <row r="63" spans="1:20" customHeight="1" ht="5.1"/>
    <row r="64" spans="1:20" customHeight="1" ht="15">
      <c r="A64" s="107" t="s">
        <v>75</v>
      </c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9"/>
    </row>
    <row r="65" spans="1:20" customHeight="1" ht="81">
      <c r="A65" s="110">
        <v>0</v>
      </c>
      <c r="B65" s="111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2"/>
    </row>
    <row r="66" spans="1:20" customHeight="1" ht="30">
      <c r="A66" s="66"/>
      <c r="B66" s="67" t="s">
        <v>76</v>
      </c>
      <c r="C66" s="106" t="s">
        <v>77</v>
      </c>
      <c r="D66" s="106"/>
      <c r="E66" s="106"/>
      <c r="F66" s="106"/>
      <c r="G66" s="106"/>
      <c r="H66" s="106"/>
    </row>
  </sheetData>
  <sheetProtection sheet="true" objects="true" scenarios="tru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O57:R57"/>
    <mergeCell ref="O58:R58"/>
    <mergeCell ref="C46:D46"/>
    <mergeCell ref="A52:S52"/>
    <mergeCell ref="A50:S50"/>
    <mergeCell ref="J47:K47"/>
    <mergeCell ref="J46:K46"/>
    <mergeCell ref="B57:C57"/>
    <mergeCell ref="B58:C58"/>
    <mergeCell ref="L57:M57"/>
    <mergeCell ref="L58:M58"/>
    <mergeCell ref="E57:H57"/>
    <mergeCell ref="E58:H58"/>
    <mergeCell ref="Q47:S47"/>
    <mergeCell ref="A49:S49"/>
    <mergeCell ref="C47:D47"/>
    <mergeCell ref="C66:H66"/>
    <mergeCell ref="A61:S61"/>
    <mergeCell ref="A62:S62"/>
    <mergeCell ref="A64:S64"/>
    <mergeCell ref="A65:S65"/>
    <mergeCell ref="P43:S43"/>
    <mergeCell ref="Q41:R41"/>
    <mergeCell ref="C41:E41"/>
    <mergeCell ref="C42:E42"/>
    <mergeCell ref="C43:H43"/>
    <mergeCell ref="L43:M43"/>
    <mergeCell ref="M42:O42"/>
    <mergeCell ref="M41:O41"/>
    <mergeCell ref="G41:H41"/>
    <mergeCell ref="A13:B14"/>
    <mergeCell ref="A23:B24"/>
    <mergeCell ref="K30:L31"/>
    <mergeCell ref="I31:I32"/>
    <mergeCell ref="I11:I12"/>
    <mergeCell ref="A37:B37"/>
    <mergeCell ref="A25:B26"/>
    <mergeCell ref="K23:L24"/>
    <mergeCell ref="K28:L29"/>
    <mergeCell ref="A27:B27"/>
    <mergeCell ref="A30:B31"/>
    <mergeCell ref="I26:I27"/>
    <mergeCell ref="A28:B29"/>
    <mergeCell ref="A33:B34"/>
    <mergeCell ref="A35:B36"/>
    <mergeCell ref="A32:B32"/>
    <mergeCell ref="I36:I37"/>
    <mergeCell ref="A8:B9"/>
    <mergeCell ref="L3:S3"/>
    <mergeCell ref="L1:N1"/>
    <mergeCell ref="O1:P1"/>
    <mergeCell ref="Q1:S1"/>
    <mergeCell ref="B3:I3"/>
    <mergeCell ref="B1:C2"/>
    <mergeCell ref="D1:I1"/>
    <mergeCell ref="R5:S5"/>
    <mergeCell ref="K8:L9"/>
    <mergeCell ref="C5:C6"/>
    <mergeCell ref="D5:G5"/>
    <mergeCell ref="H5:I5"/>
    <mergeCell ref="A5:B5"/>
    <mergeCell ref="A6:B6"/>
    <mergeCell ref="M5:M6"/>
    <mergeCell ref="K5:L5"/>
    <mergeCell ref="K6:L6"/>
    <mergeCell ref="N5:Q5"/>
    <mergeCell ref="S36:S37"/>
    <mergeCell ref="K33:L34"/>
    <mergeCell ref="S26:S27"/>
    <mergeCell ref="S31:S32"/>
    <mergeCell ref="K25:L26"/>
    <mergeCell ref="K13:L14"/>
    <mergeCell ref="K12:L12"/>
    <mergeCell ref="S21:S22"/>
    <mergeCell ref="K10:L11"/>
    <mergeCell ref="K35:L36"/>
    <mergeCell ref="K32:L32"/>
    <mergeCell ref="K27:L27"/>
    <mergeCell ref="K37:L37"/>
    <mergeCell ref="S11:S12"/>
    <mergeCell ref="K22:L22"/>
    <mergeCell ref="A22:B22"/>
    <mergeCell ref="K15:L16"/>
    <mergeCell ref="A15:B16"/>
    <mergeCell ref="I16:I17"/>
    <mergeCell ref="K17:L17"/>
    <mergeCell ref="I21:I22"/>
    <mergeCell ref="S16:S17"/>
    <mergeCell ref="A20:B21"/>
    <mergeCell ref="A17:B17"/>
    <mergeCell ref="A18:B19"/>
    <mergeCell ref="K18:L19"/>
    <mergeCell ref="K20:L21"/>
    <mergeCell ref="A10:B11"/>
    <mergeCell ref="A12:B12"/>
  </mergeCells>
  <dataValidations count="180">
    <dataValidation type="whole" allowBlank="1" showDropDown="0" showInputMessage="1" showErrorMessage="1" errorTitle="Chybná hodnota" error="Zadaná hodnota musí být celé nezáporné číslo menší nebo rovno 225." sqref="N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N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O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3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2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3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4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5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6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D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8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9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0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25." sqref="E11">
      <formula1>0</formula1>
      <formula2>225</formula2>
    </dataValidation>
    <dataValidation type="whole" allowBlank="1" showDropDown="0" showInputMessage="1" showErrorMessage="1" errorTitle="Chybná hodnota" error="Zadaná hodnota musí být celé nezáporné číslo menší nebo rovno 25." sqref="F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2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1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3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8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9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0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21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P36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3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4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5">
      <formula1>0</formula1>
      <formula2>25</formula2>
    </dataValidation>
    <dataValidation type="whole" allowBlank="1" showDropDown="0" showInputMessage="1" showErrorMessage="1" errorTitle="Chybná hodnota" error="Zadaná hodnota musí být celé nezáporné číslo menší nebo rovno 25." sqref="F16">
      <formula1>0</formula1>
      <formula2>25</formula2>
    </dataValidation>
    <dataValidation type="whole" allowBlank="1" showDropDown="0" showInputMessage="1" showErrorMessage="1" sqref="S57">
      <formula1>0</formula1>
      <formula2>99999</formula2>
    </dataValidation>
    <dataValidation type="whole" allowBlank="1" showDropDown="0" showInputMessage="1" showErrorMessage="1" sqref="S58">
      <formula1>0</formula1>
      <formula2>99999</formula2>
    </dataValidation>
    <dataValidation type="whole" allowBlank="1" showDropDown="0" showInputMessage="1" showErrorMessage="1" sqref="N57">
      <formula1>0</formula1>
      <formula2>99999</formula2>
    </dataValidation>
    <dataValidation type="whole" allowBlank="1" showDropDown="0" showInputMessage="1" showErrorMessage="1" sqref="N58">
      <formula1>0</formula1>
      <formula2>99999</formula2>
    </dataValidation>
    <dataValidation type="whole" allowBlank="1" showDropDown="0" showInputMessage="1" showErrorMessage="1" sqref="I57">
      <formula1>0</formula1>
      <formula2>99999</formula2>
    </dataValidation>
    <dataValidation type="whole" allowBlank="1" showDropDown="0" showInputMessage="1" showErrorMessage="1" sqref="I58">
      <formula1>0</formula1>
      <formula2>99999</formula2>
    </dataValidation>
    <dataValidation type="whole" allowBlank="1" showDropDown="0" showInputMessage="1" showErrorMessage="1" sqref="D57">
      <formula1>0</formula1>
      <formula2>99999</formula2>
    </dataValidation>
    <dataValidation type="whole" allowBlank="1" showDropDown="0" showInputMessage="1" showErrorMessage="1" sqref="D58">
      <formula1>0</formula1>
      <formula2>99999</formula2>
    </dataValidation>
    <dataValidation type="whole" allowBlank="1" showDropDown="0" showInputMessage="1" showErrorMessage="1" sqref="K37">
      <formula1>0</formula1>
      <formula2>99999</formula2>
    </dataValidation>
    <dataValidation type="whole" allowBlank="1" showDropDown="0" showInputMessage="1" showErrorMessage="1" sqref="L37">
      <formula1>0</formula1>
      <formula2>99999</formula2>
    </dataValidation>
    <dataValidation type="whole" allowBlank="1" showDropDown="0" showInputMessage="1" showErrorMessage="1" sqref="K32">
      <formula1>0</formula1>
      <formula2>99999</formula2>
    </dataValidation>
    <dataValidation type="whole" allowBlank="1" showDropDown="0" showInputMessage="1" showErrorMessage="1" sqref="L32">
      <formula1>0</formula1>
      <formula2>99999</formula2>
    </dataValidation>
    <dataValidation type="whole" allowBlank="1" showDropDown="0" showInputMessage="1" showErrorMessage="1" sqref="K27">
      <formula1>0</formula1>
      <formula2>99999</formula2>
    </dataValidation>
    <dataValidation type="whole" allowBlank="1" showDropDown="0" showInputMessage="1" showErrorMessage="1" sqref="L27">
      <formula1>0</formula1>
      <formula2>99999</formula2>
    </dataValidation>
    <dataValidation type="whole" allowBlank="1" showDropDown="0" showInputMessage="1" showErrorMessage="1" sqref="K22">
      <formula1>0</formula1>
      <formula2>99999</formula2>
    </dataValidation>
    <dataValidation type="whole" allowBlank="1" showDropDown="0" showInputMessage="1" showErrorMessage="1" sqref="L22">
      <formula1>0</formula1>
      <formula2>99999</formula2>
    </dataValidation>
    <dataValidation type="whole" allowBlank="1" showDropDown="0" showInputMessage="1" showErrorMessage="1" sqref="K17">
      <formula1>0</formula1>
      <formula2>99999</formula2>
    </dataValidation>
    <dataValidation type="whole" allowBlank="1" showDropDown="0" showInputMessage="1" showErrorMessage="1" sqref="L17">
      <formula1>0</formula1>
      <formula2>99999</formula2>
    </dataValidation>
    <dataValidation type="whole" allowBlank="1" showDropDown="0" showInputMessage="1" showErrorMessage="1" sqref="K12">
      <formula1>0</formula1>
      <formula2>99999</formula2>
    </dataValidation>
    <dataValidation type="whole" allowBlank="1" showDropDown="0" showInputMessage="1" showErrorMessage="1" sqref="L12">
      <formula1>0</formula1>
      <formula2>99999</formula2>
    </dataValidation>
    <dataValidation type="whole" allowBlank="1" showDropDown="0" showInputMessage="1" showErrorMessage="1" sqref="A37">
      <formula1>0</formula1>
      <formula2>99999</formula2>
    </dataValidation>
    <dataValidation type="whole" allowBlank="1" showDropDown="0" showInputMessage="1" showErrorMessage="1" sqref="B37">
      <formula1>0</formula1>
      <formula2>99999</formula2>
    </dataValidation>
    <dataValidation type="whole" allowBlank="1" showDropDown="0" showInputMessage="1" showErrorMessage="1" sqref="A32">
      <formula1>0</formula1>
      <formula2>99999</formula2>
    </dataValidation>
    <dataValidation type="whole" allowBlank="1" showDropDown="0" showInputMessage="1" showErrorMessage="1" sqref="B32">
      <formula1>0</formula1>
      <formula2>99999</formula2>
    </dataValidation>
    <dataValidation type="whole" allowBlank="1" showDropDown="0" showInputMessage="1" showErrorMessage="1" sqref="A27">
      <formula1>0</formula1>
      <formula2>99999</formula2>
    </dataValidation>
    <dataValidation type="whole" allowBlank="1" showDropDown="0" showInputMessage="1" showErrorMessage="1" sqref="B27">
      <formula1>0</formula1>
      <formula2>99999</formula2>
    </dataValidation>
    <dataValidation type="whole" allowBlank="1" showDropDown="0" showInputMessage="1" showErrorMessage="1" sqref="A22">
      <formula1>0</formula1>
      <formula2>99999</formula2>
    </dataValidation>
    <dataValidation type="whole" allowBlank="1" showDropDown="0" showInputMessage="1" showErrorMessage="1" sqref="B22">
      <formula1>0</formula1>
      <formula2>99999</formula2>
    </dataValidation>
    <dataValidation type="whole" allowBlank="1" showDropDown="0" showInputMessage="1" showErrorMessage="1" sqref="A17">
      <formula1>0</formula1>
      <formula2>99999</formula2>
    </dataValidation>
    <dataValidation type="whole" allowBlank="1" showDropDown="0" showInputMessage="1" showErrorMessage="1" sqref="B17">
      <formula1>0</formula1>
      <formula2>99999</formula2>
    </dataValidation>
    <dataValidation type="whole" allowBlank="1" showDropDown="0" showInputMessage="1" showErrorMessage="1" sqref="A12">
      <formula1>0</formula1>
      <formula2>99999</formula2>
    </dataValidation>
    <dataValidation type="whole" allowBlank="1" showDropDown="0" showInputMessage="1" showErrorMessage="1" sqref="B12">
      <formula1>0</formula1>
      <formula2>99999</formula2>
    </dataValidation>
    <dataValidation type="whole" allowBlank="1" showDropDown="0" showInputMessage="1" showErrorMessage="1" sqref="K57">
      <formula1>1</formula1>
      <formula2>200</formula2>
    </dataValidation>
    <dataValidation type="whole" allowBlank="1" showDropDown="0" showInputMessage="1" showErrorMessage="1" sqref="K58">
      <formula1>1</formula1>
      <formula2>200</formula2>
    </dataValidation>
    <dataValidation type="whole" allowBlank="1" showDropDown="0" showInputMessage="1" showErrorMessage="1" sqref="A57">
      <formula1>1</formula1>
      <formula2>200</formula2>
    </dataValidation>
    <dataValidation type="whole" allowBlank="1" showDropDown="0" showInputMessage="1" showErrorMessage="1" sqref="A58">
      <formula1>1</formula1>
      <formula2>200</formula2>
    </dataValidation>
  </dataValidations>
  <printOptions gridLines="false" gridLinesSet="true" horizontalCentered="true" verticalCentered="true"/>
  <pageMargins left="0.39370078740157" right="0.39370078740157" top="0.19685039370079" bottom="0.19685039370079" header="0.51181102362205" footer="0.51181102362205"/>
  <pageSetup paperSize="9" orientation="landscape" scale="96" fitToHeight="2" fitToWidth="1"/>
  <headerFooter differentOddEven="false" differentFirst="false" scaleWithDoc="true" alignWithMargins="false">
    <oddHeader/>
    <oddFooter/>
    <evenHeader/>
    <evenFooter/>
    <firstHeader/>
    <firstFooter/>
  </headerFooter>
  <rowBreaks count="1" manualBreakCount="1">
    <brk id="44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Zápis o utkání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</dc:creator>
  <cp:lastModifiedBy>Hanuš Slavík</cp:lastModifiedBy>
  <dcterms:created xsi:type="dcterms:W3CDTF">2005-07-26T22:23:27+02:00</dcterms:created>
  <dcterms:modified xsi:type="dcterms:W3CDTF">2023-09-23T21:29:00+02:00</dcterms:modified>
  <dc:title/>
  <dc:description/>
  <dc:subject/>
  <cp:keywords/>
  <cp:category/>
</cp:coreProperties>
</file>