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 o utkání" sheetId="1" r:id="rId1"/>
  </sheets>
  <definedNames>
    <definedName name="_xlnm.Print_Area" localSheetId="0">'Zápis o utkání'!$A$1:$S$66</definedName>
  </definedNames>
  <calcPr fullCalcOnLoad="1"/>
</workbook>
</file>

<file path=xl/sharedStrings.xml><?xml version="1.0" encoding="utf-8"?>
<sst xmlns="http://schemas.openxmlformats.org/spreadsheetml/2006/main" count="116" uniqueCount="70">
  <si>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</si>
  <si>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</si>
  <si>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</si>
  <si>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</si>
  <si>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</si>
  <si>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</si>
  <si>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</si>
  <si>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</si>
  <si>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</si>
  <si>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</si>
  <si>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</si>
  <si>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</si>
  <si>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</si>
  <si>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</si>
  <si>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</si>
  <si>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</si>
  <si>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</si>
  <si>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</si>
  <si>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</si>
  <si>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</si>
  <si>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</si>
  <si>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</si>
  <si>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</si>
  <si>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</si>
  <si>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</si>
  <si>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</si>
  <si>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</si>
  <si>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</si>
  <si>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</si>
  <si>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</si>
  <si>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</si>
  <si>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</si>
  <si>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</si>
  <si>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</si>
  <si>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</si>
  <si>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</si>
  <si>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</si>
  <si>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</si>
  <si>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</si>
  <si>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</si>
  <si>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</si>
  <si>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Jana Pytlíková</t>
  </si>
  <si>
    <t>Pytlíková</t>
  </si>
  <si>
    <t>Kotalová</t>
  </si>
  <si>
    <t>TJ Sokol Plzeň V.</t>
  </si>
  <si>
    <t>Lommer</t>
  </si>
  <si>
    <t>Jan</t>
  </si>
  <si>
    <t>Rubášová</t>
  </si>
  <si>
    <t>Michaela</t>
  </si>
  <si>
    <t>Eva</t>
  </si>
  <si>
    <t>Dohnal</t>
  </si>
  <si>
    <t>Jiří</t>
  </si>
  <si>
    <t>Jana</t>
  </si>
  <si>
    <t>Fidrant</t>
  </si>
  <si>
    <t>Josef</t>
  </si>
  <si>
    <t>Šašek</t>
  </si>
  <si>
    <t>Beranovský</t>
  </si>
  <si>
    <t>Lukáš</t>
  </si>
  <si>
    <t>Klik</t>
  </si>
  <si>
    <t>Pavel</t>
  </si>
  <si>
    <t>Karkoš</t>
  </si>
  <si>
    <t>Martin</t>
  </si>
  <si>
    <t xml:space="preserve">Kučera </t>
  </si>
  <si>
    <t>Pejsar</t>
  </si>
  <si>
    <t>Jaroslav</t>
  </si>
  <si>
    <t>Jaroslav Pejsar</t>
  </si>
  <si>
    <t>Fidrant Josef</t>
  </si>
  <si>
    <t>P-140</t>
  </si>
  <si>
    <t>Start Náhradníka Michaela Rubášová č.reg 23106, datum narození 8.2.1999 platnost registrace 07.12.2017</t>
  </si>
  <si>
    <t>25.03.2017 Fidrant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</si>
</sst>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20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wrapText="1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zoomScalePageLayoutView="0" workbookViewId="0" topLeftCell="A1">
      <selection activeCell="N45" sqref="N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2" t="s">
        <v>2</v>
      </c>
      <c r="L1" s="100" t="s">
        <v>39</v>
      </c>
      <c r="M1" s="100"/>
      <c r="N1" s="100"/>
      <c r="O1" s="101" t="s">
        <v>3</v>
      </c>
      <c r="P1" s="101"/>
      <c r="Q1" s="95">
        <v>42819</v>
      </c>
      <c r="R1" s="96"/>
      <c r="S1" s="96"/>
    </row>
    <row r="2" spans="2:3" ht="6" customHeight="1">
      <c r="B2" s="98"/>
      <c r="C2" s="98"/>
    </row>
    <row r="3" spans="1:19" ht="19.5" customHeight="1">
      <c r="A3" s="3" t="s">
        <v>4</v>
      </c>
      <c r="B3" s="97" t="s">
        <v>39</v>
      </c>
      <c r="C3" s="97"/>
      <c r="D3" s="97"/>
      <c r="E3" s="97"/>
      <c r="F3" s="97"/>
      <c r="G3" s="97"/>
      <c r="H3" s="97"/>
      <c r="I3" s="97"/>
      <c r="K3" s="3" t="s">
        <v>5</v>
      </c>
      <c r="L3" s="97" t="s">
        <v>44</v>
      </c>
      <c r="M3" s="97"/>
      <c r="N3" s="97"/>
      <c r="O3" s="97"/>
      <c r="P3" s="97"/>
      <c r="Q3" s="97"/>
      <c r="R3" s="97"/>
      <c r="S3" s="97"/>
    </row>
    <row r="4" ht="4.5" customHeight="1"/>
    <row r="5" spans="1:19" ht="25.5" customHeight="1">
      <c r="A5" s="92" t="s">
        <v>6</v>
      </c>
      <c r="B5" s="92"/>
      <c r="C5" s="93" t="s">
        <v>7</v>
      </c>
      <c r="D5" s="94" t="s">
        <v>8</v>
      </c>
      <c r="E5" s="94"/>
      <c r="F5" s="94"/>
      <c r="G5" s="94"/>
      <c r="H5" s="90" t="s">
        <v>9</v>
      </c>
      <c r="I5" s="90"/>
      <c r="K5" s="92" t="s">
        <v>6</v>
      </c>
      <c r="L5" s="92"/>
      <c r="M5" s="93" t="s">
        <v>7</v>
      </c>
      <c r="N5" s="94" t="s">
        <v>8</v>
      </c>
      <c r="O5" s="94"/>
      <c r="P5" s="94"/>
      <c r="Q5" s="94"/>
      <c r="R5" s="90" t="s">
        <v>9</v>
      </c>
      <c r="S5" s="90"/>
    </row>
    <row r="6" spans="1:19" ht="12.75" customHeight="1">
      <c r="A6" s="91" t="s">
        <v>10</v>
      </c>
      <c r="B6" s="91"/>
      <c r="C6" s="9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1" t="s">
        <v>10</v>
      </c>
      <c r="L6" s="91"/>
      <c r="M6" s="9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45</v>
      </c>
      <c r="B8" s="86"/>
      <c r="C8" s="10">
        <v>1</v>
      </c>
      <c r="D8" s="11">
        <v>80</v>
      </c>
      <c r="E8" s="12">
        <v>63</v>
      </c>
      <c r="F8" s="12">
        <v>1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86" t="s">
        <v>55</v>
      </c>
      <c r="L8" s="86"/>
      <c r="M8" s="10">
        <v>1</v>
      </c>
      <c r="N8" s="11">
        <v>92</v>
      </c>
      <c r="O8" s="12">
        <v>45</v>
      </c>
      <c r="P8" s="12">
        <v>0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86"/>
      <c r="B9" s="86"/>
      <c r="C9" s="16">
        <v>2</v>
      </c>
      <c r="D9" s="17">
        <v>99</v>
      </c>
      <c r="E9" s="18">
        <v>39</v>
      </c>
      <c r="F9" s="18">
        <v>3</v>
      </c>
      <c r="G9" s="19">
        <f>IF(AND(ISBLANK(D9),ISBLANK(E9)),"",D9+E9)</f>
        <v>138</v>
      </c>
      <c r="H9" s="20">
        <f>IF(OR(ISNUMBER($G9),ISNUMBER($Q9)),(SIGN(N($G9)-N($Q9))+1)/2,"")</f>
        <v>0</v>
      </c>
      <c r="I9" s="15"/>
      <c r="K9" s="86"/>
      <c r="L9" s="86"/>
      <c r="M9" s="16">
        <v>2</v>
      </c>
      <c r="N9" s="17">
        <v>88</v>
      </c>
      <c r="O9" s="18">
        <v>54</v>
      </c>
      <c r="P9" s="18">
        <v>0</v>
      </c>
      <c r="Q9" s="19">
        <f>IF(AND(ISBLANK(N9),ISBLANK(O9)),"",N9+O9)</f>
        <v>142</v>
      </c>
      <c r="R9" s="20">
        <f>IF(ISNUMBER($H9),1-$H9,"")</f>
        <v>1</v>
      </c>
      <c r="S9" s="15"/>
    </row>
    <row r="10" spans="1:19" ht="12.75" customHeight="1">
      <c r="A10" s="87" t="s">
        <v>46</v>
      </c>
      <c r="B10" s="87"/>
      <c r="C10" s="16">
        <v>3</v>
      </c>
      <c r="D10" s="17">
        <v>102</v>
      </c>
      <c r="E10" s="18">
        <v>26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87" t="s">
        <v>51</v>
      </c>
      <c r="L10" s="87"/>
      <c r="M10" s="16">
        <v>3</v>
      </c>
      <c r="N10" s="17">
        <v>105</v>
      </c>
      <c r="O10" s="18">
        <v>45</v>
      </c>
      <c r="P10" s="18">
        <v>0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87"/>
      <c r="B11" s="87"/>
      <c r="C11" s="21">
        <v>4</v>
      </c>
      <c r="D11" s="22">
        <v>90</v>
      </c>
      <c r="E11" s="23">
        <v>51</v>
      </c>
      <c r="F11" s="23">
        <v>1</v>
      </c>
      <c r="G11" s="24">
        <f>IF(AND(ISBLANK(D11),ISBLANK(E11)),"",D11+E11)</f>
        <v>141</v>
      </c>
      <c r="H11" s="25">
        <f>IF(OR(ISNUMBER($G11),ISNUMBER($Q11)),(SIGN(N($G11)-N($Q11))+1)/2,"")</f>
        <v>0</v>
      </c>
      <c r="I11" s="88">
        <f>IF(ISNUMBER(H12),(SIGN(1000*($H12-$R12)+$G12-$Q12)+1)/2,"")</f>
        <v>0</v>
      </c>
      <c r="K11" s="87"/>
      <c r="L11" s="87"/>
      <c r="M11" s="21">
        <v>4</v>
      </c>
      <c r="N11" s="22">
        <v>105</v>
      </c>
      <c r="O11" s="23">
        <v>45</v>
      </c>
      <c r="P11" s="23">
        <v>1</v>
      </c>
      <c r="Q11" s="24">
        <f>IF(AND(ISBLANK(N11),ISBLANK(O11)),"",N11+O11)</f>
        <v>150</v>
      </c>
      <c r="R11" s="25">
        <f>IF(ISNUMBER($H11),1-$H11,"")</f>
        <v>1</v>
      </c>
      <c r="S11" s="88">
        <f>IF(ISNUMBER($I11),1-$I11,"")</f>
        <v>1</v>
      </c>
    </row>
    <row r="12" spans="1:19" ht="15.75" customHeight="1">
      <c r="A12" s="89">
        <v>17595</v>
      </c>
      <c r="B12" s="89"/>
      <c r="C12" s="27" t="s">
        <v>14</v>
      </c>
      <c r="D12" s="28">
        <f>IF(ISNUMBER($G12),SUM(D8:D11),"")</f>
        <v>371</v>
      </c>
      <c r="E12" s="29">
        <f>IF(ISNUMBER($G12),SUM(E8:E11),"")</f>
        <v>179</v>
      </c>
      <c r="F12" s="29">
        <f>IF(ISNUMBER($G12),SUM(F8:F11),"")</f>
        <v>6</v>
      </c>
      <c r="G12" s="30">
        <f>IF(SUM($G8:$G11)+SUM($Q8:$Q11)&gt;0,SUM(G8:G11),"")</f>
        <v>550</v>
      </c>
      <c r="H12" s="28">
        <f>IF(ISNUMBER($G12),SUM(H8:H11),"")</f>
        <v>1</v>
      </c>
      <c r="I12" s="88"/>
      <c r="K12" s="89">
        <v>4137</v>
      </c>
      <c r="L12" s="89"/>
      <c r="M12" s="27" t="s">
        <v>14</v>
      </c>
      <c r="N12" s="28">
        <f>IF(ISNUMBER($G12),SUM(N8:N11),"")</f>
        <v>390</v>
      </c>
      <c r="O12" s="29">
        <f>IF(ISNUMBER($G12),SUM(O8:O11),"")</f>
        <v>189</v>
      </c>
      <c r="P12" s="29">
        <f>IF(ISNUMBER($G12),SUM(P8:P11),"")</f>
        <v>1</v>
      </c>
      <c r="Q12" s="30">
        <f>IF(SUM($G8:$G11)+SUM($Q8:$Q11)&gt;0,SUM(Q8:Q11),"")</f>
        <v>579</v>
      </c>
      <c r="R12" s="28">
        <f>IF(ISNUMBER($G12),SUM(R8:R11),"")</f>
        <v>3</v>
      </c>
      <c r="S12" s="88"/>
    </row>
    <row r="13" spans="1:19" ht="12.75" customHeight="1">
      <c r="A13" s="86" t="s">
        <v>47</v>
      </c>
      <c r="B13" s="86"/>
      <c r="C13" s="10">
        <v>1</v>
      </c>
      <c r="D13" s="11">
        <v>98</v>
      </c>
      <c r="E13" s="12">
        <v>26</v>
      </c>
      <c r="F13" s="12">
        <v>4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86" t="s">
        <v>56</v>
      </c>
      <c r="L13" s="86"/>
      <c r="M13" s="10">
        <v>1</v>
      </c>
      <c r="N13" s="11">
        <v>91</v>
      </c>
      <c r="O13" s="12">
        <v>44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86"/>
      <c r="B14" s="86"/>
      <c r="C14" s="16">
        <v>2</v>
      </c>
      <c r="D14" s="17">
        <v>91</v>
      </c>
      <c r="E14" s="18">
        <v>27</v>
      </c>
      <c r="F14" s="18">
        <v>3</v>
      </c>
      <c r="G14" s="19">
        <f>IF(AND(ISBLANK(D14),ISBLANK(E14)),"",D14+E14)</f>
        <v>118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82</v>
      </c>
      <c r="O14" s="18">
        <v>27</v>
      </c>
      <c r="P14" s="18">
        <v>3</v>
      </c>
      <c r="Q14" s="19">
        <f>IF(AND(ISBLANK(N14),ISBLANK(O14)),"",N14+O14)</f>
        <v>109</v>
      </c>
      <c r="R14" s="20">
        <f>IF(ISNUMBER($H14),1-$H14,"")</f>
        <v>0</v>
      </c>
      <c r="S14" s="15"/>
    </row>
    <row r="15" spans="1:19" ht="12.75" customHeight="1">
      <c r="A15" s="87" t="s">
        <v>48</v>
      </c>
      <c r="B15" s="87"/>
      <c r="C15" s="16">
        <v>3</v>
      </c>
      <c r="D15" s="17">
        <v>81</v>
      </c>
      <c r="E15" s="18">
        <v>27</v>
      </c>
      <c r="F15" s="18">
        <v>2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87" t="s">
        <v>57</v>
      </c>
      <c r="L15" s="87"/>
      <c r="M15" s="16">
        <v>3</v>
      </c>
      <c r="N15" s="17">
        <v>81</v>
      </c>
      <c r="O15" s="18">
        <v>43</v>
      </c>
      <c r="P15" s="18">
        <v>0</v>
      </c>
      <c r="Q15" s="19">
        <f>IF(AND(ISBLANK(N15),ISBLANK(O15)),"",N15+O15)</f>
        <v>124</v>
      </c>
      <c r="R15" s="20">
        <f>IF(ISNUMBER($H15),1-$H15,"")</f>
        <v>1</v>
      </c>
      <c r="S15" s="15"/>
    </row>
    <row r="16" spans="1:19" ht="12.75" customHeight="1">
      <c r="A16" s="87"/>
      <c r="B16" s="87"/>
      <c r="C16" s="21">
        <v>4</v>
      </c>
      <c r="D16" s="22">
        <v>89</v>
      </c>
      <c r="E16" s="23">
        <v>41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88">
        <f>IF(ISNUMBER(H17),(SIGN(1000*($H17-$R17)+$G17-$Q17)+1)/2,"")</f>
        <v>0</v>
      </c>
      <c r="K16" s="87"/>
      <c r="L16" s="87"/>
      <c r="M16" s="21">
        <v>4</v>
      </c>
      <c r="N16" s="22">
        <v>80</v>
      </c>
      <c r="O16" s="23">
        <v>53</v>
      </c>
      <c r="P16" s="23">
        <v>2</v>
      </c>
      <c r="Q16" s="24">
        <f>IF(AND(ISBLANK(N16),ISBLANK(O16)),"",N16+O16)</f>
        <v>133</v>
      </c>
      <c r="R16" s="25">
        <f>IF(ISNUMBER($H16),1-$H16,"")</f>
        <v>1</v>
      </c>
      <c r="S16" s="88">
        <f>IF(ISNUMBER($I16),1-$I16,"")</f>
        <v>1</v>
      </c>
    </row>
    <row r="17" spans="1:19" ht="15.75" customHeight="1">
      <c r="A17" s="89">
        <v>23106</v>
      </c>
      <c r="B17" s="89"/>
      <c r="C17" s="27" t="s">
        <v>14</v>
      </c>
      <c r="D17" s="28">
        <f>IF(ISNUMBER($G17),SUM(D13:D16),"")</f>
        <v>359</v>
      </c>
      <c r="E17" s="29">
        <f>IF(ISNUMBER($G17),SUM(E13:E16),"")</f>
        <v>121</v>
      </c>
      <c r="F17" s="29">
        <f>IF(ISNUMBER($G17),SUM(F13:F16),"")</f>
        <v>10</v>
      </c>
      <c r="G17" s="30">
        <f>IF(SUM($G13:$G16)+SUM($Q13:$Q16)&gt;0,SUM(G13:G16),"")</f>
        <v>480</v>
      </c>
      <c r="H17" s="28">
        <f>IF(ISNUMBER($G17),SUM(H13:H16),"")</f>
        <v>1</v>
      </c>
      <c r="I17" s="88"/>
      <c r="K17" s="89">
        <v>19146</v>
      </c>
      <c r="L17" s="89"/>
      <c r="M17" s="27" t="s">
        <v>14</v>
      </c>
      <c r="N17" s="28">
        <f>IF(ISNUMBER($G17),SUM(N13:N16),"")</f>
        <v>334</v>
      </c>
      <c r="O17" s="29">
        <f>IF(ISNUMBER($G17),SUM(O13:O16),"")</f>
        <v>167</v>
      </c>
      <c r="P17" s="29">
        <f>IF(ISNUMBER($G17),SUM(P13:P16),"")</f>
        <v>6</v>
      </c>
      <c r="Q17" s="30">
        <f>IF(SUM($G13:$G16)+SUM($Q13:$Q16)&gt;0,SUM(Q13:Q16),"")</f>
        <v>501</v>
      </c>
      <c r="R17" s="28">
        <f>IF(ISNUMBER($G17),SUM(R13:R16),"")</f>
        <v>3</v>
      </c>
      <c r="S17" s="88"/>
    </row>
    <row r="18" spans="1:19" ht="12.75" customHeight="1">
      <c r="A18" s="86" t="s">
        <v>43</v>
      </c>
      <c r="B18" s="86"/>
      <c r="C18" s="10">
        <v>1</v>
      </c>
      <c r="D18" s="11">
        <v>90</v>
      </c>
      <c r="E18" s="12">
        <v>34</v>
      </c>
      <c r="F18" s="12">
        <v>6</v>
      </c>
      <c r="G18" s="13">
        <f>IF(AND(ISBLANK(D18),ISBLANK(E18)),"",D18+E18)</f>
        <v>124</v>
      </c>
      <c r="H18" s="14">
        <f>IF(OR(ISNUMBER($G18),ISNUMBER($Q18)),(SIGN(N($G18)-N($Q18))+1)/2,"")</f>
        <v>0</v>
      </c>
      <c r="I18" s="15"/>
      <c r="K18" s="86" t="s">
        <v>58</v>
      </c>
      <c r="L18" s="86"/>
      <c r="M18" s="10">
        <v>1</v>
      </c>
      <c r="N18" s="11">
        <v>82</v>
      </c>
      <c r="O18" s="12">
        <v>52</v>
      </c>
      <c r="P18" s="12">
        <v>2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83</v>
      </c>
      <c r="E19" s="18">
        <v>25</v>
      </c>
      <c r="F19" s="18">
        <v>3</v>
      </c>
      <c r="G19" s="19">
        <f>IF(AND(ISBLANK(D19),ISBLANK(E19)),"",D19+E19)</f>
        <v>108</v>
      </c>
      <c r="H19" s="20">
        <f>IF(OR(ISNUMBER($G19),ISNUMBER($Q19)),(SIGN(N($G19)-N($Q19))+1)/2,"")</f>
        <v>0</v>
      </c>
      <c r="I19" s="15"/>
      <c r="K19" s="86"/>
      <c r="L19" s="86"/>
      <c r="M19" s="16">
        <v>2</v>
      </c>
      <c r="N19" s="17">
        <v>85</v>
      </c>
      <c r="O19" s="18">
        <v>35</v>
      </c>
      <c r="P19" s="18">
        <v>2</v>
      </c>
      <c r="Q19" s="19">
        <f>IF(AND(ISBLANK(N19),ISBLANK(O19)),"",N19+O19)</f>
        <v>120</v>
      </c>
      <c r="R19" s="20">
        <f>IF(ISNUMBER($H19),1-$H19,"")</f>
        <v>1</v>
      </c>
      <c r="S19" s="15"/>
    </row>
    <row r="20" spans="1:19" ht="12.75" customHeight="1">
      <c r="A20" s="87" t="s">
        <v>49</v>
      </c>
      <c r="B20" s="87"/>
      <c r="C20" s="16">
        <v>3</v>
      </c>
      <c r="D20" s="17">
        <v>71</v>
      </c>
      <c r="E20" s="18">
        <v>36</v>
      </c>
      <c r="F20" s="18">
        <v>1</v>
      </c>
      <c r="G20" s="19">
        <f>IF(AND(ISBLANK(D20),ISBLANK(E20)),"",D20+E20)</f>
        <v>107</v>
      </c>
      <c r="H20" s="20">
        <f>IF(OR(ISNUMBER($G20),ISNUMBER($Q20)),(SIGN(N($G20)-N($Q20))+1)/2,"")</f>
        <v>0</v>
      </c>
      <c r="I20" s="15"/>
      <c r="K20" s="87" t="s">
        <v>59</v>
      </c>
      <c r="L20" s="87"/>
      <c r="M20" s="16">
        <v>3</v>
      </c>
      <c r="N20" s="17">
        <v>83</v>
      </c>
      <c r="O20" s="18">
        <v>45</v>
      </c>
      <c r="P20" s="18">
        <v>2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87"/>
      <c r="B21" s="87"/>
      <c r="C21" s="21">
        <v>4</v>
      </c>
      <c r="D21" s="22">
        <v>88</v>
      </c>
      <c r="E21" s="23">
        <v>70</v>
      </c>
      <c r="F21" s="23">
        <v>1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88">
        <f>IF(ISNUMBER(H22),(SIGN(1000*($H22-$R22)+$G22-$Q22)+1)/2,"")</f>
        <v>0</v>
      </c>
      <c r="K21" s="87"/>
      <c r="L21" s="87"/>
      <c r="M21" s="21">
        <v>4</v>
      </c>
      <c r="N21" s="22">
        <v>83</v>
      </c>
      <c r="O21" s="23">
        <v>44</v>
      </c>
      <c r="P21" s="23">
        <v>2</v>
      </c>
      <c r="Q21" s="24">
        <f>IF(AND(ISBLANK(N21),ISBLANK(O21)),"",N21+O21)</f>
        <v>127</v>
      </c>
      <c r="R21" s="25">
        <f>IF(ISNUMBER($H21),1-$H21,"")</f>
        <v>0</v>
      </c>
      <c r="S21" s="88">
        <f>IF(ISNUMBER($I21),1-$I21,"")</f>
        <v>1</v>
      </c>
    </row>
    <row r="22" spans="1:19" ht="15.75" customHeight="1">
      <c r="A22" s="89">
        <v>4900</v>
      </c>
      <c r="B22" s="89"/>
      <c r="C22" s="27" t="s">
        <v>14</v>
      </c>
      <c r="D22" s="28">
        <f>IF(ISNUMBER($G22),SUM(D18:D21),"")</f>
        <v>332</v>
      </c>
      <c r="E22" s="29">
        <f>IF(ISNUMBER($G22),SUM(E18:E21),"")</f>
        <v>165</v>
      </c>
      <c r="F22" s="29">
        <f>IF(ISNUMBER($G22),SUM(F18:F21),"")</f>
        <v>11</v>
      </c>
      <c r="G22" s="30">
        <f>IF(SUM($G18:$G21)+SUM($Q18:$Q21)&gt;0,SUM(G18:G21),"")</f>
        <v>497</v>
      </c>
      <c r="H22" s="28">
        <f>IF(ISNUMBER($G22),SUM(H18:H21),"")</f>
        <v>1</v>
      </c>
      <c r="I22" s="88"/>
      <c r="K22" s="89">
        <v>4799</v>
      </c>
      <c r="L22" s="89"/>
      <c r="M22" s="27" t="s">
        <v>14</v>
      </c>
      <c r="N22" s="28">
        <f>IF(ISNUMBER($G22),SUM(N18:N21),"")</f>
        <v>333</v>
      </c>
      <c r="O22" s="29">
        <f>IF(ISNUMBER($G22),SUM(O18:O21),"")</f>
        <v>176</v>
      </c>
      <c r="P22" s="29">
        <f>IF(ISNUMBER($G22),SUM(P18:P21),"")</f>
        <v>8</v>
      </c>
      <c r="Q22" s="30">
        <f>IF(SUM($G18:$G21)+SUM($Q18:$Q21)&gt;0,SUM(Q18:Q21),"")</f>
        <v>509</v>
      </c>
      <c r="R22" s="28">
        <f>IF(ISNUMBER($G22),SUM(R18:R21),"")</f>
        <v>3</v>
      </c>
      <c r="S22" s="88"/>
    </row>
    <row r="23" spans="1:19" ht="12.75" customHeight="1">
      <c r="A23" s="86" t="s">
        <v>50</v>
      </c>
      <c r="B23" s="86"/>
      <c r="C23" s="10">
        <v>1</v>
      </c>
      <c r="D23" s="11">
        <v>105</v>
      </c>
      <c r="E23" s="12">
        <v>45</v>
      </c>
      <c r="F23" s="12">
        <v>2</v>
      </c>
      <c r="G23" s="13">
        <f>IF(AND(ISBLANK(D23),ISBLANK(E23)),"",D23+E23)</f>
        <v>150</v>
      </c>
      <c r="H23" s="14">
        <f>IF(OR(ISNUMBER($G23),ISNUMBER($Q23)),(SIGN(N($G23)-N($Q23))+1)/2,"")</f>
        <v>1</v>
      </c>
      <c r="I23" s="15"/>
      <c r="K23" s="86" t="s">
        <v>60</v>
      </c>
      <c r="L23" s="86"/>
      <c r="M23" s="10">
        <v>1</v>
      </c>
      <c r="N23" s="11">
        <v>79</v>
      </c>
      <c r="O23" s="12">
        <v>40</v>
      </c>
      <c r="P23" s="12">
        <v>2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86"/>
      <c r="B24" s="86"/>
      <c r="C24" s="16">
        <v>2</v>
      </c>
      <c r="D24" s="17">
        <v>87</v>
      </c>
      <c r="E24" s="18">
        <v>43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86"/>
      <c r="L24" s="86"/>
      <c r="M24" s="16">
        <v>2</v>
      </c>
      <c r="N24" s="17">
        <v>97</v>
      </c>
      <c r="O24" s="18">
        <v>36</v>
      </c>
      <c r="P24" s="18">
        <v>2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>
      <c r="A25" s="87" t="s">
        <v>51</v>
      </c>
      <c r="B25" s="87"/>
      <c r="C25" s="16">
        <v>3</v>
      </c>
      <c r="D25" s="17">
        <v>90</v>
      </c>
      <c r="E25" s="18">
        <v>35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87" t="s">
        <v>61</v>
      </c>
      <c r="L25" s="87"/>
      <c r="M25" s="16">
        <v>3</v>
      </c>
      <c r="N25" s="17">
        <v>103</v>
      </c>
      <c r="O25" s="18">
        <v>60</v>
      </c>
      <c r="P25" s="18">
        <v>1</v>
      </c>
      <c r="Q25" s="19">
        <f>IF(AND(ISBLANK(N25),ISBLANK(O25)),"",N25+O25)</f>
        <v>163</v>
      </c>
      <c r="R25" s="20">
        <f>IF(ISNUMBER($H25),1-$H25,"")</f>
        <v>1</v>
      </c>
      <c r="S25" s="15"/>
    </row>
    <row r="26" spans="1:19" ht="12.75" customHeight="1">
      <c r="A26" s="87"/>
      <c r="B26" s="87"/>
      <c r="C26" s="21">
        <v>4</v>
      </c>
      <c r="D26" s="22">
        <v>105</v>
      </c>
      <c r="E26" s="23">
        <v>40</v>
      </c>
      <c r="F26" s="23">
        <v>1</v>
      </c>
      <c r="G26" s="24">
        <f>IF(AND(ISBLANK(D26),ISBLANK(E26)),"",D26+E26)</f>
        <v>145</v>
      </c>
      <c r="H26" s="25">
        <f>IF(OR(ISNUMBER($G26),ISNUMBER($Q26)),(SIGN(N($G26)-N($Q26))+1)/2,"")</f>
        <v>0</v>
      </c>
      <c r="I26" s="88">
        <f>IF(ISNUMBER(H27),(SIGN(1000*($H27-$R27)+$G27-$Q27)+1)/2,"")</f>
        <v>0</v>
      </c>
      <c r="K26" s="87"/>
      <c r="L26" s="87"/>
      <c r="M26" s="21">
        <v>4</v>
      </c>
      <c r="N26" s="22">
        <v>95</v>
      </c>
      <c r="O26" s="23">
        <v>51</v>
      </c>
      <c r="P26" s="23">
        <v>1</v>
      </c>
      <c r="Q26" s="24">
        <f>IF(AND(ISBLANK(N26),ISBLANK(O26)),"",N26+O26)</f>
        <v>146</v>
      </c>
      <c r="R26" s="25">
        <f>IF(ISNUMBER($H26),1-$H26,"")</f>
        <v>1</v>
      </c>
      <c r="S26" s="88">
        <f>IF(ISNUMBER($I26),1-$I26,"")</f>
        <v>1</v>
      </c>
    </row>
    <row r="27" spans="1:19" ht="15.75" customHeight="1">
      <c r="A27" s="89">
        <v>23222</v>
      </c>
      <c r="B27" s="89"/>
      <c r="C27" s="27" t="s">
        <v>14</v>
      </c>
      <c r="D27" s="28">
        <f>IF(ISNUMBER($G27),SUM(D23:D26),"")</f>
        <v>387</v>
      </c>
      <c r="E27" s="29">
        <f>IF(ISNUMBER($G27),SUM(E23:E26),"")</f>
        <v>163</v>
      </c>
      <c r="F27" s="29">
        <f>IF(ISNUMBER($G27),SUM(F23:F26),"")</f>
        <v>3</v>
      </c>
      <c r="G27" s="30">
        <f>IF(SUM($G23:$G26)+SUM($Q23:$Q26)&gt;0,SUM(G23:G26),"")</f>
        <v>550</v>
      </c>
      <c r="H27" s="28">
        <f>IF(ISNUMBER($G27),SUM(H23:H26),"")</f>
        <v>1</v>
      </c>
      <c r="I27" s="88"/>
      <c r="K27" s="89">
        <v>17901</v>
      </c>
      <c r="L27" s="89"/>
      <c r="M27" s="27" t="s">
        <v>14</v>
      </c>
      <c r="N27" s="28">
        <f>IF(ISNUMBER($G27),SUM(N23:N26),"")</f>
        <v>374</v>
      </c>
      <c r="O27" s="29">
        <f>IF(ISNUMBER($G27),SUM(O23:O26),"")</f>
        <v>187</v>
      </c>
      <c r="P27" s="29">
        <f>IF(ISNUMBER($G27),SUM(P23:P26),"")</f>
        <v>6</v>
      </c>
      <c r="Q27" s="30">
        <f>IF(SUM($G23:$G26)+SUM($Q23:$Q26)&gt;0,SUM(Q23:Q26),"")</f>
        <v>561</v>
      </c>
      <c r="R27" s="28">
        <f>IF(ISNUMBER($G27),SUM(R23:R26),"")</f>
        <v>3</v>
      </c>
      <c r="S27" s="88"/>
    </row>
    <row r="28" spans="1:19" ht="12.75" customHeight="1">
      <c r="A28" s="86" t="s">
        <v>42</v>
      </c>
      <c r="B28" s="86"/>
      <c r="C28" s="10">
        <v>1</v>
      </c>
      <c r="D28" s="11">
        <v>86</v>
      </c>
      <c r="E28" s="12">
        <v>52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86" t="s">
        <v>62</v>
      </c>
      <c r="L28" s="86"/>
      <c r="M28" s="10">
        <v>1</v>
      </c>
      <c r="N28" s="11">
        <v>75</v>
      </c>
      <c r="O28" s="12">
        <v>45</v>
      </c>
      <c r="P28" s="12">
        <v>1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86"/>
      <c r="B29" s="86"/>
      <c r="C29" s="16">
        <v>2</v>
      </c>
      <c r="D29" s="17">
        <v>88</v>
      </c>
      <c r="E29" s="18">
        <v>44</v>
      </c>
      <c r="F29" s="18">
        <v>1</v>
      </c>
      <c r="G29" s="19">
        <f>IF(AND(ISBLANK(D29),ISBLANK(E29)),"",D29+E29)</f>
        <v>132</v>
      </c>
      <c r="H29" s="20">
        <f>IF(OR(ISNUMBER($G29),ISNUMBER($Q29)),(SIGN(N($G29)-N($Q29))+1)/2,"")</f>
        <v>0</v>
      </c>
      <c r="I29" s="15"/>
      <c r="K29" s="86"/>
      <c r="L29" s="86"/>
      <c r="M29" s="16">
        <v>2</v>
      </c>
      <c r="N29" s="17">
        <v>93</v>
      </c>
      <c r="O29" s="18">
        <v>45</v>
      </c>
      <c r="P29" s="18">
        <v>0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>
      <c r="A30" s="87" t="s">
        <v>52</v>
      </c>
      <c r="B30" s="87"/>
      <c r="C30" s="16">
        <v>3</v>
      </c>
      <c r="D30" s="17">
        <v>74</v>
      </c>
      <c r="E30" s="18">
        <v>45</v>
      </c>
      <c r="F30" s="18">
        <v>1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87" t="s">
        <v>59</v>
      </c>
      <c r="L30" s="87"/>
      <c r="M30" s="16">
        <v>3</v>
      </c>
      <c r="N30" s="17">
        <v>87</v>
      </c>
      <c r="O30" s="18">
        <v>35</v>
      </c>
      <c r="P30" s="18">
        <v>2</v>
      </c>
      <c r="Q30" s="19">
        <f>IF(AND(ISBLANK(N30),ISBLANK(O30)),"",N30+O30)</f>
        <v>122</v>
      </c>
      <c r="R30" s="20">
        <f>IF(ISNUMBER($H30),1-$H30,"")</f>
        <v>1</v>
      </c>
      <c r="S30" s="15"/>
    </row>
    <row r="31" spans="1:19" ht="12.75" customHeight="1">
      <c r="A31" s="87"/>
      <c r="B31" s="87"/>
      <c r="C31" s="21">
        <v>4</v>
      </c>
      <c r="D31" s="22">
        <v>92</v>
      </c>
      <c r="E31" s="23">
        <v>33</v>
      </c>
      <c r="F31" s="23">
        <v>3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88">
        <f>IF(ISNUMBER(H32),(SIGN(1000*($H32-$R32)+$G32-$Q32)+1)/2,"")</f>
        <v>0</v>
      </c>
      <c r="K31" s="87"/>
      <c r="L31" s="87"/>
      <c r="M31" s="21">
        <v>4</v>
      </c>
      <c r="N31" s="22">
        <v>93</v>
      </c>
      <c r="O31" s="23">
        <v>45</v>
      </c>
      <c r="P31" s="23">
        <v>0</v>
      </c>
      <c r="Q31" s="24">
        <f>IF(AND(ISBLANK(N31),ISBLANK(O31)),"",N31+O31)</f>
        <v>138</v>
      </c>
      <c r="R31" s="25">
        <f>IF(ISNUMBER($H31),1-$H31,"")</f>
        <v>1</v>
      </c>
      <c r="S31" s="88">
        <f>IF(ISNUMBER($I31),1-$I31,"")</f>
        <v>1</v>
      </c>
    </row>
    <row r="32" spans="1:19" ht="15.75" customHeight="1">
      <c r="A32" s="89">
        <v>1755</v>
      </c>
      <c r="B32" s="89"/>
      <c r="C32" s="27" t="s">
        <v>14</v>
      </c>
      <c r="D32" s="28">
        <f>IF(ISNUMBER($G32),SUM(D28:D31),"")</f>
        <v>340</v>
      </c>
      <c r="E32" s="29">
        <f>IF(ISNUMBER($G32),SUM(E28:E31),"")</f>
        <v>174</v>
      </c>
      <c r="F32" s="29">
        <f>IF(ISNUMBER($G32),SUM(F28:F31),"")</f>
        <v>5</v>
      </c>
      <c r="G32" s="30">
        <f>IF(SUM($G28:$G31)+SUM($Q28:$Q31)&gt;0,SUM(G28:G31),"")</f>
        <v>514</v>
      </c>
      <c r="H32" s="28">
        <f>IF(ISNUMBER($G32),SUM(H28:H31),"")</f>
        <v>1</v>
      </c>
      <c r="I32" s="88"/>
      <c r="K32" s="89">
        <v>10835</v>
      </c>
      <c r="L32" s="89"/>
      <c r="M32" s="27" t="s">
        <v>14</v>
      </c>
      <c r="N32" s="28">
        <f>IF(ISNUMBER($G32),SUM(N28:N31),"")</f>
        <v>348</v>
      </c>
      <c r="O32" s="29">
        <f>IF(ISNUMBER($G32),SUM(O28:O31),"")</f>
        <v>170</v>
      </c>
      <c r="P32" s="29">
        <f>IF(ISNUMBER($G32),SUM(P28:P31),"")</f>
        <v>3</v>
      </c>
      <c r="Q32" s="30">
        <f>IF(SUM($G28:$G31)+SUM($Q28:$Q31)&gt;0,SUM(Q28:Q31),"")</f>
        <v>518</v>
      </c>
      <c r="R32" s="28">
        <f>IF(ISNUMBER($G32),SUM(R28:R31),"")</f>
        <v>3</v>
      </c>
      <c r="S32" s="88"/>
    </row>
    <row r="33" spans="1:19" ht="12.75" customHeight="1">
      <c r="A33" s="86" t="s">
        <v>53</v>
      </c>
      <c r="B33" s="86"/>
      <c r="C33" s="10">
        <v>1</v>
      </c>
      <c r="D33" s="11">
        <v>82</v>
      </c>
      <c r="E33" s="12">
        <v>42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0</v>
      </c>
      <c r="I33" s="15"/>
      <c r="K33" s="86" t="s">
        <v>63</v>
      </c>
      <c r="L33" s="86"/>
      <c r="M33" s="10">
        <v>1</v>
      </c>
      <c r="N33" s="11">
        <v>89</v>
      </c>
      <c r="O33" s="12">
        <v>44</v>
      </c>
      <c r="P33" s="12">
        <v>2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86"/>
      <c r="B34" s="86"/>
      <c r="C34" s="16">
        <v>2</v>
      </c>
      <c r="D34" s="17">
        <v>75</v>
      </c>
      <c r="E34" s="18">
        <v>45</v>
      </c>
      <c r="F34" s="18">
        <v>1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86"/>
      <c r="L34" s="86"/>
      <c r="M34" s="16">
        <v>2</v>
      </c>
      <c r="N34" s="17">
        <v>87</v>
      </c>
      <c r="O34" s="18">
        <v>36</v>
      </c>
      <c r="P34" s="18">
        <v>3</v>
      </c>
      <c r="Q34" s="19">
        <f>IF(AND(ISBLANK(N34),ISBLANK(O34)),"",N34+O34)</f>
        <v>123</v>
      </c>
      <c r="R34" s="20">
        <f>IF(ISNUMBER($H34),1-$H34,"")</f>
        <v>1</v>
      </c>
      <c r="S34" s="15"/>
    </row>
    <row r="35" spans="1:19" ht="12.75" customHeight="1">
      <c r="A35" s="87" t="s">
        <v>54</v>
      </c>
      <c r="B35" s="87"/>
      <c r="C35" s="16">
        <v>3</v>
      </c>
      <c r="D35" s="17">
        <v>100</v>
      </c>
      <c r="E35" s="18">
        <v>53</v>
      </c>
      <c r="F35" s="18">
        <v>1</v>
      </c>
      <c r="G35" s="19">
        <f>IF(AND(ISBLANK(D35),ISBLANK(E35)),"",D35+E35)</f>
        <v>153</v>
      </c>
      <c r="H35" s="20">
        <f>IF(OR(ISNUMBER($G35),ISNUMBER($Q35)),(SIGN(N($G35)-N($Q35))+1)/2,"")</f>
        <v>1</v>
      </c>
      <c r="I35" s="15"/>
      <c r="K35" s="87" t="s">
        <v>64</v>
      </c>
      <c r="L35" s="87"/>
      <c r="M35" s="16">
        <v>3</v>
      </c>
      <c r="N35" s="17">
        <v>86</v>
      </c>
      <c r="O35" s="18">
        <v>39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87"/>
      <c r="B36" s="87"/>
      <c r="C36" s="21">
        <v>4</v>
      </c>
      <c r="D36" s="22">
        <v>83</v>
      </c>
      <c r="E36" s="23">
        <v>44</v>
      </c>
      <c r="F36" s="23">
        <v>3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88">
        <f>IF(ISNUMBER(H37),(SIGN(1000*($H37-$R37)+$G37-$Q37)+1)/2,"")</f>
        <v>0</v>
      </c>
      <c r="K36" s="87"/>
      <c r="L36" s="87"/>
      <c r="M36" s="21">
        <v>4</v>
      </c>
      <c r="N36" s="22">
        <v>96</v>
      </c>
      <c r="O36" s="23">
        <v>51</v>
      </c>
      <c r="P36" s="23">
        <v>1</v>
      </c>
      <c r="Q36" s="24">
        <f>IF(AND(ISBLANK(N36),ISBLANK(O36)),"",N36+O36)</f>
        <v>147</v>
      </c>
      <c r="R36" s="25">
        <f>IF(ISNUMBER($H36),1-$H36,"")</f>
        <v>1</v>
      </c>
      <c r="S36" s="88">
        <f>IF(ISNUMBER($I36),1-$I36,"")</f>
        <v>1</v>
      </c>
    </row>
    <row r="37" spans="1:19" ht="15.75" customHeight="1">
      <c r="A37" s="89">
        <v>17596</v>
      </c>
      <c r="B37" s="89"/>
      <c r="C37" s="27" t="s">
        <v>14</v>
      </c>
      <c r="D37" s="28">
        <f>IF(ISNUMBER($G37),SUM(D33:D36),"")</f>
        <v>340</v>
      </c>
      <c r="E37" s="29">
        <f>IF(ISNUMBER($G37),SUM(E33:E36),"")</f>
        <v>184</v>
      </c>
      <c r="F37" s="29">
        <f>IF(ISNUMBER($G37),SUM(F33:F36),"")</f>
        <v>6</v>
      </c>
      <c r="G37" s="30">
        <f>IF(SUM($G33:$G36)+SUM($Q33:$Q36)&gt;0,SUM(G33:G36),"")</f>
        <v>524</v>
      </c>
      <c r="H37" s="28">
        <f>IF(ISNUMBER($G37),SUM(H33:H36),"")</f>
        <v>1</v>
      </c>
      <c r="I37" s="88"/>
      <c r="K37" s="89">
        <v>19367</v>
      </c>
      <c r="L37" s="89"/>
      <c r="M37" s="27" t="s">
        <v>14</v>
      </c>
      <c r="N37" s="28">
        <f>IF(ISNUMBER($G37),SUM(N33:N36),"")</f>
        <v>358</v>
      </c>
      <c r="O37" s="29">
        <f>IF(ISNUMBER($G37),SUM(O33:O36),"")</f>
        <v>170</v>
      </c>
      <c r="P37" s="29">
        <f>IF(ISNUMBER($G37),SUM(P33:P36),"")</f>
        <v>6</v>
      </c>
      <c r="Q37" s="30">
        <f>IF(SUM($G33:$G36)+SUM($Q33:$Q36)&gt;0,SUM(Q33:Q36),"")</f>
        <v>528</v>
      </c>
      <c r="R37" s="28">
        <f>IF(ISNUMBER($G37),SUM(R33:R36),"")</f>
        <v>3</v>
      </c>
      <c r="S37" s="88"/>
    </row>
    <row r="38" ht="4.5" customHeight="1"/>
    <row r="39" spans="1:19" ht="19.5" customHeight="1">
      <c r="A39" s="31"/>
      <c r="B39" s="32"/>
      <c r="C39" s="33" t="s">
        <v>17</v>
      </c>
      <c r="D39" s="34">
        <f>IF(ISNUMBER($G39),SUM(D12,D17,D22,D27,D32,D37),"")</f>
        <v>2129</v>
      </c>
      <c r="E39" s="35">
        <f>IF(ISNUMBER($G39),SUM(E12,E17,E22,E27,E32,E37),"")</f>
        <v>986</v>
      </c>
      <c r="F39" s="35">
        <f>IF(ISNUMBER($G39),SUM(F12,F17,F22,F27,F32,F37),"")</f>
        <v>41</v>
      </c>
      <c r="G39" s="36">
        <f>IF(SUM($G$8:$G$37)+SUM($Q$8:$Q$37)&gt;0,SUM(G12,G17,G22,G27,G32,G37),"")</f>
        <v>3115</v>
      </c>
      <c r="H39" s="37">
        <f>IF(SUM($G$8:$G$37)+SUM($Q$8:$Q$37)&gt;0,SUM(H12,H17,H22,H27,H32,H37),"")</f>
        <v>6</v>
      </c>
      <c r="I39" s="26">
        <f>IF(ISNUMBER($G39),(SIGN($G39-$Q39)+1)/IF(COUNT(I$11,I$16,I$21,I$26,I$31,I$36)&gt;3,1,2),"")</f>
        <v>0</v>
      </c>
      <c r="K39" s="31"/>
      <c r="L39" s="32"/>
      <c r="M39" s="33" t="s">
        <v>17</v>
      </c>
      <c r="N39" s="34">
        <f>IF(ISNUMBER($G39),SUM(N12,N17,N22,N27,N32,N37),"")</f>
        <v>2137</v>
      </c>
      <c r="O39" s="35">
        <f>IF(ISNUMBER($G39),SUM(O12,O17,O22,O27,O32,O37),"")</f>
        <v>1059</v>
      </c>
      <c r="P39" s="35">
        <f>IF(ISNUMBER($G39),SUM(P12,P17,P22,P27,P32,P37),"")</f>
        <v>30</v>
      </c>
      <c r="Q39" s="36">
        <f>IF(SUM($G$8:$G$37)+SUM($Q$8:$Q$37)&gt;0,SUM(Q12,Q17,Q22,Q27,Q32,Q37),"")</f>
        <v>3196</v>
      </c>
      <c r="R39" s="37">
        <f>IF(SUM($G$8:$G$37)+SUM($Q$8:$Q$37)&gt;0,SUM(R12,R17,R22,R27,R32,R37),"")</f>
        <v>18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18</v>
      </c>
      <c r="C41" s="83" t="s">
        <v>41</v>
      </c>
      <c r="D41" s="83"/>
      <c r="E41" s="83"/>
      <c r="G41" s="84" t="s">
        <v>19</v>
      </c>
      <c r="H41" s="84"/>
      <c r="I41" s="40">
        <f>IF(ISNUMBER(I$39),SUM(I11,I16,I21,I26,I31,I36,I39),"")</f>
        <v>0</v>
      </c>
      <c r="K41" s="38"/>
      <c r="L41" s="39" t="s">
        <v>18</v>
      </c>
      <c r="M41" s="83" t="s">
        <v>65</v>
      </c>
      <c r="N41" s="83"/>
      <c r="O41" s="83"/>
      <c r="Q41" s="84" t="s">
        <v>19</v>
      </c>
      <c r="R41" s="84"/>
      <c r="S41" s="40">
        <f>IF(ISNUMBER(S$39),SUM(S11,S16,S21,S26,S31,S36,S39),"")</f>
        <v>8</v>
      </c>
    </row>
    <row r="42" spans="1:19" ht="18" customHeight="1">
      <c r="A42" s="38"/>
      <c r="B42" s="39" t="s">
        <v>20</v>
      </c>
      <c r="C42" s="85" t="s">
        <v>42</v>
      </c>
      <c r="D42" s="85"/>
      <c r="E42" s="85"/>
      <c r="G42" s="41"/>
      <c r="H42" s="41"/>
      <c r="I42" s="41"/>
      <c r="K42" s="38"/>
      <c r="L42" s="39" t="s">
        <v>20</v>
      </c>
      <c r="M42" s="85" t="s">
        <v>63</v>
      </c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66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67</v>
      </c>
      <c r="M43" s="76"/>
      <c r="O43" s="39" t="s">
        <v>20</v>
      </c>
      <c r="P43" s="76" t="s">
        <v>53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Kdyně – TJ Sokol Plzeň V.</v>
      </c>
    </row>
    <row r="46" spans="2:11" ht="19.5" customHeight="1">
      <c r="B46" s="2" t="s">
        <v>24</v>
      </c>
      <c r="C46" s="77">
        <v>0.7083333333333334</v>
      </c>
      <c r="D46" s="78"/>
      <c r="I46" s="2" t="s">
        <v>25</v>
      </c>
      <c r="J46" s="78">
        <v>21</v>
      </c>
      <c r="K46" s="78"/>
    </row>
    <row r="47" spans="2:19" ht="19.5" customHeight="1">
      <c r="B47" s="2" t="s">
        <v>26</v>
      </c>
      <c r="C47" s="79">
        <v>0.8368055555555555</v>
      </c>
      <c r="D47" s="80"/>
      <c r="I47" s="2" t="s">
        <v>27</v>
      </c>
      <c r="J47" s="80">
        <v>21</v>
      </c>
      <c r="K47" s="80"/>
      <c r="P47" s="2" t="s">
        <v>28</v>
      </c>
      <c r="Q47" s="81">
        <v>42978</v>
      </c>
      <c r="R47" s="82"/>
      <c r="S47" s="82"/>
    </row>
    <row r="48" ht="9.75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4.5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4.5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68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8" ht="30" customHeight="1">
      <c r="A66" s="69"/>
      <c r="B66" s="70" t="s">
        <v>38</v>
      </c>
      <c r="C66" s="72" t="s">
        <v>69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Kuželkář</dc:creator>
  <cp:keywords/>
  <dc:description/>
  <cp:lastModifiedBy>Kuželkář</cp:lastModifiedBy>
  <cp:lastPrinted>2017-03-25T19:17:02Z</cp:lastPrinted>
  <dcterms:created xsi:type="dcterms:W3CDTF">2016-11-04T15:52:47Z</dcterms:created>
  <dcterms:modified xsi:type="dcterms:W3CDTF">2017-03-25T19:17:31Z</dcterms:modified>
  <cp:category/>
  <cp:version/>
  <cp:contentType/>
  <cp:contentStatus/>
</cp:coreProperties>
</file>