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<sst xmlns="http://schemas.openxmlformats.org/spreadsheetml/2006/main" count="111" uniqueCount="72">
  <si>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</si>
  <si>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</si>
  <si>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</si>
  <si>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</si>
  <si>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</si>
  <si>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</si>
  <si>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</si>
  <si>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</si>
  <si>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</si>
  <si>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</si>
  <si>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</si>
  <si>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</si>
  <si>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</si>
  <si>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</si>
  <si>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</si>
  <si>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</si>
  <si>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</si>
  <si>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</si>
  <si>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</si>
  <si>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</si>
  <si>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</si>
  <si>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</si>
  <si>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</si>
  <si>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</si>
  <si>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</si>
  <si>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</si>
  <si>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</si>
  <si>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</si>
  <si>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</si>
  <si>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</si>
  <si>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</si>
  <si>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</si>
  <si>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</si>
  <si>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</si>
  <si>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</si>
  <si>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</si>
  <si>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</si>
  <si>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</si>
  <si>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</si>
  <si>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Jana</t>
  </si>
  <si>
    <t xml:space="preserve">Tj Slavoj Plzeň </t>
  </si>
  <si>
    <t>Drugda</t>
  </si>
  <si>
    <t>Roman</t>
  </si>
  <si>
    <t>Michal</t>
  </si>
  <si>
    <t>TJ Slavoj Plzeň B</t>
  </si>
  <si>
    <t>Ne</t>
  </si>
  <si>
    <t>Karel</t>
  </si>
  <si>
    <t>Müller</t>
  </si>
  <si>
    <t xml:space="preserve">Kotroušová </t>
  </si>
  <si>
    <t xml:space="preserve">Müllerová </t>
  </si>
  <si>
    <t>Ljubica</t>
  </si>
  <si>
    <t>Jiří</t>
  </si>
  <si>
    <t>Lukáš</t>
  </si>
  <si>
    <t>Kotroušová Jana</t>
  </si>
  <si>
    <t>Müller Michal</t>
  </si>
  <si>
    <t>p-0283</t>
  </si>
  <si>
    <t xml:space="preserve">Bok </t>
  </si>
  <si>
    <t>Pešek</t>
  </si>
  <si>
    <t>TJ Havlovice B</t>
  </si>
  <si>
    <t>23.3.2017 Müller Michal P-0283</t>
  </si>
  <si>
    <t>Kalista</t>
  </si>
  <si>
    <t>Rádl</t>
  </si>
  <si>
    <t>Václav</t>
  </si>
  <si>
    <t>Toupal</t>
  </si>
  <si>
    <t>Nedoma</t>
  </si>
  <si>
    <t>Josef</t>
  </si>
  <si>
    <t>Miroslav</t>
  </si>
  <si>
    <t>Vrba</t>
  </si>
  <si>
    <t>Petr</t>
  </si>
  <si>
    <t>Starty náhradníků: Kalista Jiří - 03820, Lukáš Miroslav - 03819.</t>
  </si>
  <si>
    <t>Vrba Petr</t>
  </si>
  <si>
    <t>Jan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</si>
</sst>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4">
      <selection activeCell="A37" sqref="A37:B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5" t="s">
        <v>40</v>
      </c>
      <c r="M1" s="115"/>
      <c r="N1" s="115"/>
      <c r="O1" s="116" t="s">
        <v>37</v>
      </c>
      <c r="P1" s="116"/>
      <c r="Q1" s="117">
        <v>42817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2" t="s">
        <v>44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58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8" t="s">
        <v>4</v>
      </c>
      <c r="L5" s="109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0" t="s">
        <v>8</v>
      </c>
      <c r="B6" s="11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47</v>
      </c>
      <c r="B8" s="99"/>
      <c r="C8" s="10">
        <v>1</v>
      </c>
      <c r="D8" s="11">
        <v>81</v>
      </c>
      <c r="E8" s="12">
        <v>43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98" t="s">
        <v>60</v>
      </c>
      <c r="L8" s="99"/>
      <c r="M8" s="10">
        <v>1</v>
      </c>
      <c r="N8" s="11">
        <v>95</v>
      </c>
      <c r="O8" s="12">
        <v>42</v>
      </c>
      <c r="P8" s="12">
        <v>2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86</v>
      </c>
      <c r="E9" s="18">
        <v>35</v>
      </c>
      <c r="F9" s="18">
        <v>4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90</v>
      </c>
      <c r="O9" s="18">
        <v>49</v>
      </c>
      <c r="P9" s="18">
        <v>0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>
        <v>92</v>
      </c>
      <c r="E10" s="18">
        <v>36</v>
      </c>
      <c r="F10" s="18">
        <v>2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102" t="s">
        <v>51</v>
      </c>
      <c r="L10" s="103"/>
      <c r="M10" s="16">
        <v>3</v>
      </c>
      <c r="N10" s="17">
        <v>91</v>
      </c>
      <c r="O10" s="18">
        <v>44</v>
      </c>
      <c r="P10" s="18">
        <v>2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92</v>
      </c>
      <c r="E11" s="23">
        <v>44</v>
      </c>
      <c r="F11" s="23">
        <v>0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119">
        <f>IF(ISNUMBER(H12),(SIGN(1000*($H12-$R12)+$G12-$Q12)+1)/2,"")</f>
        <v>0</v>
      </c>
      <c r="K11" s="104"/>
      <c r="L11" s="105"/>
      <c r="M11" s="21">
        <v>4</v>
      </c>
      <c r="N11" s="22">
        <v>84</v>
      </c>
      <c r="O11" s="23">
        <v>35</v>
      </c>
      <c r="P11" s="23">
        <v>1</v>
      </c>
      <c r="Q11" s="24">
        <f>IF(AND(ISBLANK(N11),ISBLANK(O11)),"",N11+O11)</f>
        <v>119</v>
      </c>
      <c r="R11" s="25">
        <f>IF(ISNUMBER($H11),1-$H11,"")</f>
        <v>0</v>
      </c>
      <c r="S11" s="119">
        <f>IF(ISNUMBER($I11),1-$I11,"")</f>
        <v>1</v>
      </c>
    </row>
    <row r="12" spans="1:19" ht="15.75" customHeight="1" thickBot="1">
      <c r="A12" s="106">
        <v>12602</v>
      </c>
      <c r="B12" s="107"/>
      <c r="C12" s="26" t="s">
        <v>12</v>
      </c>
      <c r="D12" s="27">
        <f>IF(ISNUMBER($G12),SUM(D8:D11),"")</f>
        <v>351</v>
      </c>
      <c r="E12" s="28">
        <f>IF(ISNUMBER($G12),SUM(E8:E11),"")</f>
        <v>158</v>
      </c>
      <c r="F12" s="28">
        <f>IF(ISNUMBER($G12),SUM(F8:F11),"")</f>
        <v>8</v>
      </c>
      <c r="G12" s="29">
        <f>IF(SUM($G8:$G11)+SUM($Q8:$Q11)&gt;0,SUM(G8:G11),"")</f>
        <v>509</v>
      </c>
      <c r="H12" s="27">
        <f>IF(ISNUMBER($G12),SUM(H8:H11),"")</f>
        <v>1</v>
      </c>
      <c r="I12" s="120"/>
      <c r="K12" s="106">
        <v>3820</v>
      </c>
      <c r="L12" s="107"/>
      <c r="M12" s="26" t="s">
        <v>12</v>
      </c>
      <c r="N12" s="27">
        <f>IF(ISNUMBER($G12),SUM(N8:N11),"")</f>
        <v>360</v>
      </c>
      <c r="O12" s="28">
        <f>IF(ISNUMBER($G12),SUM(O8:O11),"")</f>
        <v>170</v>
      </c>
      <c r="P12" s="28">
        <f>IF(ISNUMBER($G12),SUM(P8:P11),"")</f>
        <v>5</v>
      </c>
      <c r="Q12" s="29">
        <f>IF(SUM($G8:$G11)+SUM($Q8:$Q11)&gt;0,SUM(Q8:Q11),"")</f>
        <v>530</v>
      </c>
      <c r="R12" s="27">
        <f>IF(ISNUMBER($G12),SUM(R8:R11),"")</f>
        <v>3</v>
      </c>
      <c r="S12" s="120"/>
    </row>
    <row r="13" spans="1:19" ht="12.75" customHeight="1">
      <c r="A13" s="98" t="s">
        <v>41</v>
      </c>
      <c r="B13" s="99"/>
      <c r="C13" s="10">
        <v>1</v>
      </c>
      <c r="D13" s="11">
        <v>80</v>
      </c>
      <c r="E13" s="12">
        <v>35</v>
      </c>
      <c r="F13" s="12">
        <v>3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98" t="s">
        <v>61</v>
      </c>
      <c r="L13" s="99"/>
      <c r="M13" s="10">
        <v>1</v>
      </c>
      <c r="N13" s="11">
        <v>100</v>
      </c>
      <c r="O13" s="12">
        <v>44</v>
      </c>
      <c r="P13" s="12">
        <v>2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90</v>
      </c>
      <c r="E14" s="18">
        <v>44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87</v>
      </c>
      <c r="O14" s="18">
        <v>45</v>
      </c>
      <c r="P14" s="18">
        <v>0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75" customHeight="1" thickBot="1">
      <c r="A15" s="102" t="s">
        <v>42</v>
      </c>
      <c r="B15" s="103"/>
      <c r="C15" s="16">
        <v>3</v>
      </c>
      <c r="D15" s="17">
        <v>88</v>
      </c>
      <c r="E15" s="18">
        <v>34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102" t="s">
        <v>51</v>
      </c>
      <c r="L15" s="103"/>
      <c r="M15" s="16">
        <v>3</v>
      </c>
      <c r="N15" s="17">
        <v>87</v>
      </c>
      <c r="O15" s="18">
        <v>33</v>
      </c>
      <c r="P15" s="18">
        <v>1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88</v>
      </c>
      <c r="E16" s="23">
        <v>36</v>
      </c>
      <c r="F16" s="23">
        <v>2</v>
      </c>
      <c r="G16" s="24">
        <f>IF(AND(ISBLANK(D16),ISBLANK(E16)),"",D16+E16)</f>
        <v>124</v>
      </c>
      <c r="H16" s="25">
        <f>IF(OR(ISNUMBER($G16),ISNUMBER($Q16)),(SIGN(N($G16)-N($Q16))+1)/2,"")</f>
        <v>0</v>
      </c>
      <c r="I16" s="119">
        <f>IF(ISNUMBER(H17),(SIGN(1000*($H17-$R17)+$G17-$Q17)+1)/2,"")</f>
        <v>0</v>
      </c>
      <c r="K16" s="104"/>
      <c r="L16" s="105"/>
      <c r="M16" s="21">
        <v>4</v>
      </c>
      <c r="N16" s="22">
        <v>92</v>
      </c>
      <c r="O16" s="23">
        <v>45</v>
      </c>
      <c r="P16" s="23">
        <v>4</v>
      </c>
      <c r="Q16" s="24">
        <f>IF(AND(ISBLANK(N16),ISBLANK(O16)),"",N16+O16)</f>
        <v>137</v>
      </c>
      <c r="R16" s="25">
        <f>IF(ISNUMBER($H16),1-$H16,"")</f>
        <v>1</v>
      </c>
      <c r="S16" s="119">
        <f>IF(ISNUMBER($I16),1-$I16,"")</f>
        <v>1</v>
      </c>
    </row>
    <row r="17" spans="1:19" ht="15.75" customHeight="1" thickBot="1">
      <c r="A17" s="106">
        <v>24844</v>
      </c>
      <c r="B17" s="107"/>
      <c r="C17" s="26" t="s">
        <v>12</v>
      </c>
      <c r="D17" s="27">
        <f>IF(ISNUMBER($G17),SUM(D13:D16),"")</f>
        <v>346</v>
      </c>
      <c r="E17" s="28">
        <f>IF(ISNUMBER($G17),SUM(E13:E16),"")</f>
        <v>149</v>
      </c>
      <c r="F17" s="28">
        <f>IF(ISNUMBER($G17),SUM(F13:F16),"")</f>
        <v>9</v>
      </c>
      <c r="G17" s="29">
        <f>IF(SUM($G13:$G16)+SUM($Q13:$Q16)&gt;0,SUM(G13:G16),"")</f>
        <v>495</v>
      </c>
      <c r="H17" s="27">
        <f>IF(ISNUMBER($G17),SUM(H13:H16),"")</f>
        <v>2</v>
      </c>
      <c r="I17" s="120"/>
      <c r="K17" s="106">
        <v>2782</v>
      </c>
      <c r="L17" s="107"/>
      <c r="M17" s="26" t="s">
        <v>12</v>
      </c>
      <c r="N17" s="27">
        <f>IF(ISNUMBER($G17),SUM(N13:N16),"")</f>
        <v>366</v>
      </c>
      <c r="O17" s="28">
        <f>IF(ISNUMBER($G17),SUM(O13:O16),"")</f>
        <v>167</v>
      </c>
      <c r="P17" s="28">
        <f>IF(ISNUMBER($G17),SUM(P13:P16),"")</f>
        <v>7</v>
      </c>
      <c r="Q17" s="29">
        <f>IF(SUM($G13:$G16)+SUM($Q13:$Q16)&gt;0,SUM(Q13:Q16),"")</f>
        <v>533</v>
      </c>
      <c r="R17" s="27">
        <f>IF(ISNUMBER($G17),SUM(R13:R16),"")</f>
        <v>2</v>
      </c>
      <c r="S17" s="120"/>
    </row>
    <row r="18" spans="1:19" ht="12.75" customHeight="1">
      <c r="A18" s="98" t="s">
        <v>56</v>
      </c>
      <c r="B18" s="99"/>
      <c r="C18" s="10">
        <v>1</v>
      </c>
      <c r="D18" s="11">
        <v>94</v>
      </c>
      <c r="E18" s="12">
        <v>59</v>
      </c>
      <c r="F18" s="12">
        <v>2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98" t="s">
        <v>63</v>
      </c>
      <c r="L18" s="99"/>
      <c r="M18" s="10">
        <v>1</v>
      </c>
      <c r="N18" s="11">
        <v>93</v>
      </c>
      <c r="O18" s="12">
        <v>30</v>
      </c>
      <c r="P18" s="12">
        <v>3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89</v>
      </c>
      <c r="E19" s="18">
        <v>34</v>
      </c>
      <c r="F19" s="18">
        <v>0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88</v>
      </c>
      <c r="O19" s="18">
        <v>45</v>
      </c>
      <c r="P19" s="18">
        <v>3</v>
      </c>
      <c r="Q19" s="19">
        <f>IF(AND(ISBLANK(N19),ISBLANK(O19)),"",N19+O19)</f>
        <v>133</v>
      </c>
      <c r="R19" s="20">
        <f>IF(ISNUMBER($H19),1-$H19,"")</f>
        <v>1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>
        <v>97</v>
      </c>
      <c r="E20" s="18">
        <v>44</v>
      </c>
      <c r="F20" s="18">
        <v>3</v>
      </c>
      <c r="G20" s="19">
        <f>IF(AND(ISBLANK(D20),ISBLANK(E20)),"",D20+E20)</f>
        <v>141</v>
      </c>
      <c r="H20" s="20">
        <f>IF(OR(ISNUMBER($G20),ISNUMBER($Q20)),(SIGN(N($G20)-N($Q20))+1)/2,"")</f>
        <v>1</v>
      </c>
      <c r="I20" s="15"/>
      <c r="K20" s="102" t="s">
        <v>62</v>
      </c>
      <c r="L20" s="103"/>
      <c r="M20" s="16">
        <v>3</v>
      </c>
      <c r="N20" s="17">
        <v>88</v>
      </c>
      <c r="O20" s="18">
        <v>45</v>
      </c>
      <c r="P20" s="18">
        <v>2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82</v>
      </c>
      <c r="E21" s="23">
        <v>44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82</v>
      </c>
      <c r="O21" s="23">
        <v>43</v>
      </c>
      <c r="P21" s="23">
        <v>0</v>
      </c>
      <c r="Q21" s="24">
        <f>IF(AND(ISBLANK(N21),ISBLANK(O21)),"",N21+O21)</f>
        <v>125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6">
        <v>16239</v>
      </c>
      <c r="B22" s="107"/>
      <c r="C22" s="26" t="s">
        <v>12</v>
      </c>
      <c r="D22" s="27">
        <f>IF(ISNUMBER($G22),SUM(D18:D21),"")</f>
        <v>362</v>
      </c>
      <c r="E22" s="28">
        <f>IF(ISNUMBER($G22),SUM(E18:E21),"")</f>
        <v>181</v>
      </c>
      <c r="F22" s="28">
        <f>IF(ISNUMBER($G22),SUM(F18:F21),"")</f>
        <v>6</v>
      </c>
      <c r="G22" s="29">
        <f>IF(SUM($G18:$G21)+SUM($Q18:$Q21)&gt;0,SUM(G18:G21),"")</f>
        <v>543</v>
      </c>
      <c r="H22" s="27">
        <f>IF(ISNUMBER($G22),SUM(H18:H21),"")</f>
        <v>3</v>
      </c>
      <c r="I22" s="120"/>
      <c r="K22" s="106">
        <v>5819</v>
      </c>
      <c r="L22" s="107"/>
      <c r="M22" s="26" t="s">
        <v>12</v>
      </c>
      <c r="N22" s="27">
        <f>IF(ISNUMBER($G22),SUM(N18:N21),"")</f>
        <v>351</v>
      </c>
      <c r="O22" s="28">
        <f>IF(ISNUMBER($G22),SUM(O18:O21),"")</f>
        <v>163</v>
      </c>
      <c r="P22" s="28">
        <f>IF(ISNUMBER($G22),SUM(P18:P21),"")</f>
        <v>8</v>
      </c>
      <c r="Q22" s="29">
        <f>IF(SUM($G18:$G21)+SUM($Q18:$Q21)&gt;0,SUM(Q18:Q21),"")</f>
        <v>514</v>
      </c>
      <c r="R22" s="27">
        <f>IF(ISNUMBER($G22),SUM(R18:R21),"")</f>
        <v>1</v>
      </c>
      <c r="S22" s="120"/>
    </row>
    <row r="23" spans="1:19" ht="12.75" customHeight="1">
      <c r="A23" s="98" t="s">
        <v>49</v>
      </c>
      <c r="B23" s="99"/>
      <c r="C23" s="10">
        <v>1</v>
      </c>
      <c r="D23" s="11">
        <v>83</v>
      </c>
      <c r="E23" s="12">
        <v>49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0</v>
      </c>
      <c r="I23" s="15"/>
      <c r="K23" s="98" t="s">
        <v>64</v>
      </c>
      <c r="L23" s="99"/>
      <c r="M23" s="10">
        <v>1</v>
      </c>
      <c r="N23" s="11">
        <v>81</v>
      </c>
      <c r="O23" s="12">
        <v>52</v>
      </c>
      <c r="P23" s="12">
        <v>2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90</v>
      </c>
      <c r="E24" s="18">
        <v>33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87</v>
      </c>
      <c r="O24" s="18">
        <v>45</v>
      </c>
      <c r="P24" s="18">
        <v>1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102" t="s">
        <v>50</v>
      </c>
      <c r="B25" s="103"/>
      <c r="C25" s="16">
        <v>3</v>
      </c>
      <c r="D25" s="17">
        <v>82</v>
      </c>
      <c r="E25" s="18">
        <v>44</v>
      </c>
      <c r="F25" s="18">
        <v>0</v>
      </c>
      <c r="G25" s="19">
        <f>IF(AND(ISBLANK(D25),ISBLANK(E25)),"",D25+E25)</f>
        <v>126</v>
      </c>
      <c r="H25" s="20">
        <f>IF(OR(ISNUMBER($G25),ISNUMBER($Q25)),(SIGN(N($G25)-N($Q25))+1)/2,"")</f>
        <v>0</v>
      </c>
      <c r="I25" s="15"/>
      <c r="K25" s="102" t="s">
        <v>65</v>
      </c>
      <c r="L25" s="103"/>
      <c r="M25" s="16">
        <v>3</v>
      </c>
      <c r="N25" s="17">
        <v>84</v>
      </c>
      <c r="O25" s="18">
        <v>54</v>
      </c>
      <c r="P25" s="18">
        <v>2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73</v>
      </c>
      <c r="E26" s="23">
        <v>27</v>
      </c>
      <c r="F26" s="23">
        <v>1</v>
      </c>
      <c r="G26" s="24">
        <f>IF(AND(ISBLANK(D26),ISBLANK(E26)),"",D26+E26)</f>
        <v>100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91</v>
      </c>
      <c r="O26" s="23">
        <v>60</v>
      </c>
      <c r="P26" s="23">
        <v>1</v>
      </c>
      <c r="Q26" s="24">
        <f>IF(AND(ISBLANK(N26),ISBLANK(O26)),"",N26+O26)</f>
        <v>151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6">
        <v>4523</v>
      </c>
      <c r="B27" s="107"/>
      <c r="C27" s="26" t="s">
        <v>12</v>
      </c>
      <c r="D27" s="27">
        <f>IF(ISNUMBER($G27),SUM(D23:D26),"")</f>
        <v>328</v>
      </c>
      <c r="E27" s="28">
        <f>IF(ISNUMBER($G27),SUM(E23:E26),"")</f>
        <v>153</v>
      </c>
      <c r="F27" s="28">
        <f>IF(ISNUMBER($G27),SUM(F23:F26),"")</f>
        <v>3</v>
      </c>
      <c r="G27" s="29">
        <f>IF(SUM($G23:$G26)+SUM($Q23:$Q26)&gt;0,SUM(G23:G26),"")</f>
        <v>481</v>
      </c>
      <c r="H27" s="27">
        <f>IF(ISNUMBER($G27),SUM(H23:H26),"")</f>
        <v>0</v>
      </c>
      <c r="I27" s="120"/>
      <c r="K27" s="106">
        <v>11220</v>
      </c>
      <c r="L27" s="107"/>
      <c r="M27" s="26" t="s">
        <v>12</v>
      </c>
      <c r="N27" s="27">
        <f>IF(ISNUMBER($G27),SUM(N23:N26),"")</f>
        <v>343</v>
      </c>
      <c r="O27" s="28">
        <f>IF(ISNUMBER($G27),SUM(O23:O26),"")</f>
        <v>211</v>
      </c>
      <c r="P27" s="28">
        <f>IF(ISNUMBER($G27),SUM(P23:P26),"")</f>
        <v>6</v>
      </c>
      <c r="Q27" s="29">
        <f>IF(SUM($G23:$G26)+SUM($Q23:$Q26)&gt;0,SUM(Q23:Q26),"")</f>
        <v>554</v>
      </c>
      <c r="R27" s="27">
        <f>IF(ISNUMBER($G27),SUM(R23:R26),"")</f>
        <v>4</v>
      </c>
      <c r="S27" s="120"/>
    </row>
    <row r="28" spans="1:19" ht="12.75" customHeight="1">
      <c r="A28" s="98" t="s">
        <v>48</v>
      </c>
      <c r="B28" s="99"/>
      <c r="C28" s="10">
        <v>1</v>
      </c>
      <c r="D28" s="11">
        <v>93</v>
      </c>
      <c r="E28" s="12">
        <v>36</v>
      </c>
      <c r="F28" s="12">
        <v>1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98" t="s">
        <v>52</v>
      </c>
      <c r="L28" s="99"/>
      <c r="M28" s="10">
        <v>1</v>
      </c>
      <c r="N28" s="11">
        <v>87</v>
      </c>
      <c r="O28" s="12">
        <v>45</v>
      </c>
      <c r="P28" s="12">
        <v>2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88</v>
      </c>
      <c r="E29" s="18">
        <v>51</v>
      </c>
      <c r="F29" s="18">
        <v>0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88</v>
      </c>
      <c r="O29" s="18">
        <v>44</v>
      </c>
      <c r="P29" s="18">
        <v>1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 thickBot="1">
      <c r="A30" s="102" t="s">
        <v>39</v>
      </c>
      <c r="B30" s="103"/>
      <c r="C30" s="16">
        <v>3</v>
      </c>
      <c r="D30" s="17">
        <v>93</v>
      </c>
      <c r="E30" s="18">
        <v>45</v>
      </c>
      <c r="F30" s="18">
        <v>0</v>
      </c>
      <c r="G30" s="19">
        <f>IF(AND(ISBLANK(D30),ISBLANK(E30)),"",D30+E30)</f>
        <v>138</v>
      </c>
      <c r="H30" s="20">
        <f>IF(OR(ISNUMBER($G30),ISNUMBER($Q30)),(SIGN(N($G30)-N($Q30))+1)/2,"")</f>
        <v>0</v>
      </c>
      <c r="I30" s="15"/>
      <c r="K30" s="102" t="s">
        <v>66</v>
      </c>
      <c r="L30" s="103"/>
      <c r="M30" s="16">
        <v>3</v>
      </c>
      <c r="N30" s="17">
        <v>99</v>
      </c>
      <c r="O30" s="18">
        <v>50</v>
      </c>
      <c r="P30" s="18">
        <v>1</v>
      </c>
      <c r="Q30" s="19">
        <f>IF(AND(ISBLANK(N30),ISBLANK(O30)),"",N30+O30)</f>
        <v>149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96</v>
      </c>
      <c r="E31" s="23">
        <v>54</v>
      </c>
      <c r="F31" s="23">
        <v>1</v>
      </c>
      <c r="G31" s="24">
        <f>IF(AND(ISBLANK(D31),ISBLANK(E31)),"",D31+E31)</f>
        <v>150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4"/>
      <c r="L31" s="105"/>
      <c r="M31" s="21">
        <v>4</v>
      </c>
      <c r="N31" s="22">
        <v>94</v>
      </c>
      <c r="O31" s="23">
        <v>34</v>
      </c>
      <c r="P31" s="23">
        <v>2</v>
      </c>
      <c r="Q31" s="24">
        <f>IF(AND(ISBLANK(N31),ISBLANK(O31)),"",N31+O31)</f>
        <v>128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6">
        <v>11167</v>
      </c>
      <c r="B32" s="107"/>
      <c r="C32" s="26" t="s">
        <v>12</v>
      </c>
      <c r="D32" s="27">
        <f>IF(ISNUMBER($G32),SUM(D28:D31),"")</f>
        <v>370</v>
      </c>
      <c r="E32" s="28">
        <f>IF(ISNUMBER($G32),SUM(E28:E31),"")</f>
        <v>186</v>
      </c>
      <c r="F32" s="28">
        <f>IF(ISNUMBER($G32),SUM(F28:F31),"")</f>
        <v>2</v>
      </c>
      <c r="G32" s="29">
        <f>IF(SUM($G28:$G31)+SUM($Q28:$Q31)&gt;0,SUM(G28:G31),"")</f>
        <v>556</v>
      </c>
      <c r="H32" s="27">
        <f>IF(ISNUMBER($G32),SUM(H28:H31),"")</f>
        <v>2</v>
      </c>
      <c r="I32" s="120"/>
      <c r="K32" s="106">
        <v>3819</v>
      </c>
      <c r="L32" s="107"/>
      <c r="M32" s="26" t="s">
        <v>12</v>
      </c>
      <c r="N32" s="27">
        <f>IF(ISNUMBER($G32),SUM(N28:N31),"")</f>
        <v>368</v>
      </c>
      <c r="O32" s="28">
        <f>IF(ISNUMBER($G32),SUM(O28:O31),"")</f>
        <v>173</v>
      </c>
      <c r="P32" s="28">
        <f>IF(ISNUMBER($G32),SUM(P28:P31),"")</f>
        <v>6</v>
      </c>
      <c r="Q32" s="29">
        <f>IF(SUM($G28:$G31)+SUM($Q28:$Q31)&gt;0,SUM(Q28:Q31),"")</f>
        <v>541</v>
      </c>
      <c r="R32" s="27">
        <f>IF(ISNUMBER($G32),SUM(R28:R31),"")</f>
        <v>2</v>
      </c>
      <c r="S32" s="120"/>
    </row>
    <row r="33" spans="1:19" ht="12.75" customHeight="1">
      <c r="A33" s="98" t="s">
        <v>57</v>
      </c>
      <c r="B33" s="99"/>
      <c r="C33" s="10">
        <v>1</v>
      </c>
      <c r="D33" s="11">
        <v>99</v>
      </c>
      <c r="E33" s="12">
        <v>61</v>
      </c>
      <c r="F33" s="12">
        <v>0</v>
      </c>
      <c r="G33" s="13">
        <f>IF(AND(ISBLANK(D33),ISBLANK(E33)),"",D33+E33)</f>
        <v>160</v>
      </c>
      <c r="H33" s="14">
        <f>IF(OR(ISNUMBER($G33),ISNUMBER($Q33)),(SIGN(N($G33)-N($Q33))+1)/2,"")</f>
        <v>1</v>
      </c>
      <c r="I33" s="15"/>
      <c r="K33" s="98" t="s">
        <v>67</v>
      </c>
      <c r="L33" s="99"/>
      <c r="M33" s="10">
        <v>1</v>
      </c>
      <c r="N33" s="11">
        <v>101</v>
      </c>
      <c r="O33" s="12">
        <v>27</v>
      </c>
      <c r="P33" s="12">
        <v>3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96</v>
      </c>
      <c r="E34" s="18">
        <v>35</v>
      </c>
      <c r="F34" s="18">
        <v>3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84</v>
      </c>
      <c r="O34" s="18">
        <v>90</v>
      </c>
      <c r="P34" s="18">
        <v>0</v>
      </c>
      <c r="Q34" s="19">
        <f>IF(AND(ISBLANK(N34),ISBLANK(O34)),"",N34+O34)</f>
        <v>174</v>
      </c>
      <c r="R34" s="20">
        <f>IF(ISNUMBER($H34),1-$H34,"")</f>
        <v>1</v>
      </c>
      <c r="S34" s="15"/>
    </row>
    <row r="35" spans="1:19" ht="12.75" customHeight="1" thickBot="1">
      <c r="A35" s="102" t="s">
        <v>71</v>
      </c>
      <c r="B35" s="103"/>
      <c r="C35" s="16">
        <v>3</v>
      </c>
      <c r="D35" s="17">
        <v>91</v>
      </c>
      <c r="E35" s="18">
        <v>32</v>
      </c>
      <c r="F35" s="18">
        <v>5</v>
      </c>
      <c r="G35" s="19">
        <f>IF(AND(ISBLANK(D35),ISBLANK(E35)),"",D35+E35)</f>
        <v>123</v>
      </c>
      <c r="H35" s="20">
        <f>IF(OR(ISNUMBER($G35),ISNUMBER($Q35)),(SIGN(N($G35)-N($Q35))+1)/2,"")</f>
        <v>0.5</v>
      </c>
      <c r="I35" s="15"/>
      <c r="K35" s="102" t="s">
        <v>68</v>
      </c>
      <c r="L35" s="103"/>
      <c r="M35" s="16">
        <v>3</v>
      </c>
      <c r="N35" s="17">
        <v>78</v>
      </c>
      <c r="O35" s="18">
        <v>45</v>
      </c>
      <c r="P35" s="18">
        <v>2</v>
      </c>
      <c r="Q35" s="19">
        <f>IF(AND(ISBLANK(N35),ISBLANK(O35)),"",N35+O35)</f>
        <v>123</v>
      </c>
      <c r="R35" s="20">
        <f>IF(ISNUMBER($H35),1-$H35,"")</f>
        <v>0.5</v>
      </c>
      <c r="S35" s="15"/>
    </row>
    <row r="36" spans="1:19" ht="12.75" customHeight="1">
      <c r="A36" s="104"/>
      <c r="B36" s="105"/>
      <c r="C36" s="21">
        <v>4</v>
      </c>
      <c r="D36" s="22">
        <v>98</v>
      </c>
      <c r="E36" s="23">
        <v>36</v>
      </c>
      <c r="F36" s="23">
        <v>5</v>
      </c>
      <c r="G36" s="24">
        <f>IF(AND(ISBLANK(D36),ISBLANK(E36)),"",D36+E36)</f>
        <v>134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86</v>
      </c>
      <c r="O36" s="23">
        <v>38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18906</v>
      </c>
      <c r="B37" s="107"/>
      <c r="C37" s="26" t="s">
        <v>12</v>
      </c>
      <c r="D37" s="27">
        <f>IF(ISNUMBER($G37),SUM(D33:D36),"")</f>
        <v>384</v>
      </c>
      <c r="E37" s="28">
        <f>IF(ISNUMBER($G37),SUM(E33:E36),"")</f>
        <v>164</v>
      </c>
      <c r="F37" s="28">
        <f>IF(ISNUMBER($G37),SUM(F33:F36),"")</f>
        <v>13</v>
      </c>
      <c r="G37" s="29">
        <f>IF(SUM($G33:$G36)+SUM($Q33:$Q36)&gt;0,SUM(G33:G36),"")</f>
        <v>548</v>
      </c>
      <c r="H37" s="27">
        <f>IF(ISNUMBER($G37),SUM(H33:H36),"")</f>
        <v>2.5</v>
      </c>
      <c r="I37" s="120"/>
      <c r="K37" s="106">
        <v>16618</v>
      </c>
      <c r="L37" s="107"/>
      <c r="M37" s="26" t="s">
        <v>12</v>
      </c>
      <c r="N37" s="27">
        <f>IF(ISNUMBER($G37),SUM(N33:N36),"")</f>
        <v>349</v>
      </c>
      <c r="O37" s="28">
        <f>IF(ISNUMBER($G37),SUM(O33:O36),"")</f>
        <v>200</v>
      </c>
      <c r="P37" s="28">
        <f>IF(ISNUMBER($G37),SUM(P33:P36),"")</f>
        <v>7</v>
      </c>
      <c r="Q37" s="29">
        <f>IF(SUM($G33:$G36)+SUM($Q33:$Q36)&gt;0,SUM(Q33:Q36),"")</f>
        <v>549</v>
      </c>
      <c r="R37" s="27">
        <f>IF(ISNUMBER($G37),SUM(R33:R36),"")</f>
        <v>1.5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2141</v>
      </c>
      <c r="E39" s="34">
        <f>IF(ISNUMBER($G39),SUM(E12,E17,E22,E27,E32,E37),"")</f>
        <v>991</v>
      </c>
      <c r="F39" s="34">
        <f>IF(ISNUMBER($G39),SUM(F12,F17,F22,F27,F32,F37),"")</f>
        <v>41</v>
      </c>
      <c r="G39" s="35">
        <f>IF(SUM($G$8:$G$37)+SUM($Q$8:$Q$37)&gt;0,SUM(G12,G17,G22,G27,G32,G37),"")</f>
        <v>3132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2137</v>
      </c>
      <c r="O39" s="34">
        <f>IF(ISNUMBER($G39),SUM(O12,O17,O22,O27,O32,O37),"")</f>
        <v>1084</v>
      </c>
      <c r="P39" s="34">
        <f>IF(ISNUMBER($G39),SUM(P12,P17,P22,P27,P32,P37),"")</f>
        <v>39</v>
      </c>
      <c r="Q39" s="35">
        <f>IF(SUM($G$8:$G$37)+SUM($Q$8:$Q$37)&gt;0,SUM(Q12,Q17,Q22,Q27,Q32,Q37),"")</f>
        <v>3221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53</v>
      </c>
      <c r="D41" s="71"/>
      <c r="E41" s="71"/>
      <c r="G41" s="91"/>
      <c r="H41" s="91"/>
      <c r="I41" s="39">
        <f>IF(ISNUMBER(I$39),SUM(I11,I16,I21,I26,I31,I36,I39),"")</f>
        <v>3</v>
      </c>
      <c r="K41" s="38"/>
      <c r="L41" s="42" t="s">
        <v>22</v>
      </c>
      <c r="M41" s="71" t="s">
        <v>70</v>
      </c>
      <c r="N41" s="71"/>
      <c r="O41" s="71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54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55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Havlovice B</v>
      </c>
    </row>
    <row r="46" spans="2:11" ht="19.5" customHeight="1">
      <c r="B46" s="2" t="s">
        <v>31</v>
      </c>
      <c r="C46" s="94">
        <v>0.7083333333333334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0.8506944444444445</v>
      </c>
      <c r="D47" s="97"/>
      <c r="I47" s="2" t="s">
        <v>34</v>
      </c>
      <c r="J47" s="97">
        <v>4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2017-03-23T16:07:17Z</cp:lastPrinted>
  <dcterms:created xsi:type="dcterms:W3CDTF">2005-07-26T20:23:27Z</dcterms:created>
  <dcterms:modified xsi:type="dcterms:W3CDTF">2017-03-23T21:06:04Z</dcterms:modified>
  <cp:category/>
  <cp:version/>
  <cp:contentType/>
  <cp:contentStatus/>
</cp:coreProperties>
</file>