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<sst xmlns="http://schemas.openxmlformats.org/spreadsheetml/2006/main" count="111" uniqueCount="70">
  <si>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</si>
  <si>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</si>
  <si>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</si>
  <si>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</si>
  <si>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</si>
  <si>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</si>
  <si>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</si>
  <si>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</si>
  <si>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</si>
  <si>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</si>
  <si>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</si>
  <si>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</si>
  <si>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</si>
  <si>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</si>
  <si>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</si>
  <si>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</si>
  <si>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</si>
  <si>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</si>
  <si>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</si>
  <si>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</si>
  <si>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</si>
  <si>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</si>
  <si>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</si>
  <si>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</si>
  <si>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</si>
  <si>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</si>
  <si>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</si>
  <si>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</si>
  <si>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</si>
  <si>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</si>
  <si>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</si>
  <si>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</si>
  <si>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</si>
  <si>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</si>
  <si>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</si>
  <si>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</si>
  <si>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</si>
  <si>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</si>
  <si>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</si>
  <si>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14.1.2017</t>
  </si>
  <si>
    <t>Karel</t>
  </si>
  <si>
    <t>Jana</t>
  </si>
  <si>
    <t>Dominik</t>
  </si>
  <si>
    <t>Roman</t>
  </si>
  <si>
    <t>Šárka</t>
  </si>
  <si>
    <t>Jan</t>
  </si>
  <si>
    <t>Lucie</t>
  </si>
  <si>
    <t>Ljubica</t>
  </si>
  <si>
    <t>Tomáš</t>
  </si>
  <si>
    <t>Michal</t>
  </si>
  <si>
    <t>Smrž</t>
  </si>
  <si>
    <t>Kotroušová</t>
  </si>
  <si>
    <t>Ganaj</t>
  </si>
  <si>
    <t>Bok</t>
  </si>
  <si>
    <t>Král</t>
  </si>
  <si>
    <t>Drugda</t>
  </si>
  <si>
    <t>Lipchavská</t>
  </si>
  <si>
    <t>Pešek</t>
  </si>
  <si>
    <t>Trochová</t>
  </si>
  <si>
    <t>Müllerová</t>
  </si>
  <si>
    <t>Palka</t>
  </si>
  <si>
    <t>Müller</t>
  </si>
  <si>
    <t>TJ Baník Stříbro -  B</t>
  </si>
  <si>
    <t>TJ Slavoj Plzeň -  B</t>
  </si>
  <si>
    <t>TJ Baník Stříbro</t>
  </si>
  <si>
    <t>P-0115</t>
  </si>
  <si>
    <t>Troch</t>
  </si>
  <si>
    <t>Lucie Trochová</t>
  </si>
  <si>
    <t>1. start náhradníka TJ Baník Stříbro - Karel Smrž - 23387</t>
  </si>
  <si>
    <t>14.1.2017 Trochová Lucie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</si>
</sst>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31">
      <selection activeCell="A49" sqref="A49:S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6" t="s">
        <v>64</v>
      </c>
      <c r="M1" s="116"/>
      <c r="N1" s="116"/>
      <c r="O1" s="117" t="s">
        <v>37</v>
      </c>
      <c r="P1" s="117"/>
      <c r="Q1" s="118" t="s">
        <v>39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13" t="s">
        <v>62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63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9" t="s">
        <v>4</v>
      </c>
      <c r="L5" s="110"/>
      <c r="M5" s="12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1" t="s">
        <v>8</v>
      </c>
      <c r="B6" s="112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50</v>
      </c>
      <c r="B8" s="98"/>
      <c r="C8" s="10">
        <v>1</v>
      </c>
      <c r="D8" s="11">
        <v>68</v>
      </c>
      <c r="E8" s="12">
        <v>33</v>
      </c>
      <c r="F8" s="12">
        <v>3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97" t="s">
        <v>51</v>
      </c>
      <c r="L8" s="98"/>
      <c r="M8" s="10">
        <v>1</v>
      </c>
      <c r="N8" s="11">
        <v>97</v>
      </c>
      <c r="O8" s="12">
        <v>33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85</v>
      </c>
      <c r="E9" s="18">
        <v>41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89</v>
      </c>
      <c r="O9" s="18">
        <v>18</v>
      </c>
      <c r="P9" s="18">
        <v>8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75" customHeight="1" thickBot="1">
      <c r="A10" s="101" t="s">
        <v>40</v>
      </c>
      <c r="B10" s="102"/>
      <c r="C10" s="16">
        <v>3</v>
      </c>
      <c r="D10" s="17">
        <v>92</v>
      </c>
      <c r="E10" s="18">
        <v>35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01" t="s">
        <v>41</v>
      </c>
      <c r="L10" s="102"/>
      <c r="M10" s="16">
        <v>3</v>
      </c>
      <c r="N10" s="17">
        <v>88</v>
      </c>
      <c r="O10" s="18">
        <v>51</v>
      </c>
      <c r="P10" s="18">
        <v>0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103"/>
      <c r="B11" s="104"/>
      <c r="C11" s="21">
        <v>4</v>
      </c>
      <c r="D11" s="22">
        <v>89</v>
      </c>
      <c r="E11" s="23">
        <v>44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107">
        <f>IF(ISNUMBER(H12),(SIGN(1000*($H12-$R12)+$G12-$Q12)+1)/2,"")</f>
        <v>1</v>
      </c>
      <c r="K11" s="103"/>
      <c r="L11" s="104"/>
      <c r="M11" s="21">
        <v>4</v>
      </c>
      <c r="N11" s="22">
        <v>76</v>
      </c>
      <c r="O11" s="23">
        <v>26</v>
      </c>
      <c r="P11" s="23">
        <v>7</v>
      </c>
      <c r="Q11" s="24">
        <f>IF(AND(ISBLANK(N11),ISBLANK(O11)),"",N11+O11)</f>
        <v>102</v>
      </c>
      <c r="R11" s="25">
        <f>IF(ISNUMBER($H11),1-$H11,"")</f>
        <v>0</v>
      </c>
      <c r="S11" s="107">
        <f>IF(ISNUMBER($I11),1-$I11,"")</f>
        <v>0</v>
      </c>
    </row>
    <row r="12" spans="1:19" ht="15.75" customHeight="1" thickBot="1">
      <c r="A12" s="105">
        <v>23387</v>
      </c>
      <c r="B12" s="106"/>
      <c r="C12" s="26" t="s">
        <v>12</v>
      </c>
      <c r="D12" s="27">
        <f>IF(ISNUMBER($G12),SUM(D8:D11),"")</f>
        <v>334</v>
      </c>
      <c r="E12" s="28">
        <f>IF(ISNUMBER($G12),SUM(E8:E11),"")</f>
        <v>153</v>
      </c>
      <c r="F12" s="28">
        <f>IF(ISNUMBER($G12),SUM(F8:F11),"")</f>
        <v>6</v>
      </c>
      <c r="G12" s="29">
        <f>IF(SUM($G8:$G11)+SUM($Q8:$Q11)&gt;0,SUM(G8:G11),"")</f>
        <v>487</v>
      </c>
      <c r="H12" s="27">
        <f>IF(ISNUMBER($G12),SUM(H8:H11),"")</f>
        <v>2</v>
      </c>
      <c r="I12" s="108"/>
      <c r="K12" s="105">
        <v>11167</v>
      </c>
      <c r="L12" s="106"/>
      <c r="M12" s="26" t="s">
        <v>12</v>
      </c>
      <c r="N12" s="27">
        <f>IF(ISNUMBER($G12),SUM(N8:N11),"")</f>
        <v>350</v>
      </c>
      <c r="O12" s="28">
        <f>IF(ISNUMBER($G12),SUM(O8:O11),"")</f>
        <v>128</v>
      </c>
      <c r="P12" s="28">
        <f>IF(ISNUMBER($G12),SUM(P8:P11),"")</f>
        <v>16</v>
      </c>
      <c r="Q12" s="29">
        <f>IF(SUM($G8:$G11)+SUM($Q8:$Q11)&gt;0,SUM(Q8:Q11),"")</f>
        <v>478</v>
      </c>
      <c r="R12" s="27">
        <f>IF(ISNUMBER($G12),SUM(R8:R11),"")</f>
        <v>2</v>
      </c>
      <c r="S12" s="108"/>
    </row>
    <row r="13" spans="1:19" ht="12.75" customHeight="1">
      <c r="A13" s="97" t="s">
        <v>52</v>
      </c>
      <c r="B13" s="98"/>
      <c r="C13" s="10">
        <v>1</v>
      </c>
      <c r="D13" s="11">
        <v>86</v>
      </c>
      <c r="E13" s="12">
        <v>26</v>
      </c>
      <c r="F13" s="12">
        <v>5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97" t="s">
        <v>53</v>
      </c>
      <c r="L13" s="98"/>
      <c r="M13" s="10">
        <v>1</v>
      </c>
      <c r="N13" s="11">
        <v>92</v>
      </c>
      <c r="O13" s="12">
        <v>45</v>
      </c>
      <c r="P13" s="12">
        <v>0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69</v>
      </c>
      <c r="E14" s="18">
        <v>42</v>
      </c>
      <c r="F14" s="18">
        <v>0</v>
      </c>
      <c r="G14" s="19">
        <f>IF(AND(ISBLANK(D14),ISBLANK(E14)),"",D14+E14)</f>
        <v>111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88</v>
      </c>
      <c r="O14" s="18">
        <v>44</v>
      </c>
      <c r="P14" s="18">
        <v>1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75" customHeight="1" thickBot="1">
      <c r="A15" s="101" t="s">
        <v>40</v>
      </c>
      <c r="B15" s="102"/>
      <c r="C15" s="16">
        <v>3</v>
      </c>
      <c r="D15" s="17">
        <v>78</v>
      </c>
      <c r="E15" s="18">
        <v>36</v>
      </c>
      <c r="F15" s="18">
        <v>1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101" t="s">
        <v>40</v>
      </c>
      <c r="L15" s="102"/>
      <c r="M15" s="16">
        <v>3</v>
      </c>
      <c r="N15" s="17">
        <v>88</v>
      </c>
      <c r="O15" s="18">
        <v>43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89</v>
      </c>
      <c r="E16" s="23">
        <v>49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107">
        <f>IF(ISNUMBER(H17),(SIGN(1000*($H17-$R17)+$G17-$Q17)+1)/2,"")</f>
        <v>0</v>
      </c>
      <c r="K16" s="103"/>
      <c r="L16" s="104"/>
      <c r="M16" s="21">
        <v>4</v>
      </c>
      <c r="N16" s="22">
        <v>94</v>
      </c>
      <c r="O16" s="23">
        <v>36</v>
      </c>
      <c r="P16" s="23">
        <v>1</v>
      </c>
      <c r="Q16" s="24">
        <f>IF(AND(ISBLANK(N16),ISBLANK(O16)),"",N16+O16)</f>
        <v>130</v>
      </c>
      <c r="R16" s="25">
        <f>IF(ISNUMBER($H16),1-$H16,"")</f>
        <v>0</v>
      </c>
      <c r="S16" s="107">
        <f>IF(ISNUMBER($I16),1-$I16,"")</f>
        <v>1</v>
      </c>
    </row>
    <row r="17" spans="1:19" ht="15.75" customHeight="1" thickBot="1">
      <c r="A17" s="105">
        <v>22961</v>
      </c>
      <c r="B17" s="106"/>
      <c r="C17" s="26" t="s">
        <v>12</v>
      </c>
      <c r="D17" s="27">
        <f>IF(ISNUMBER($G17),SUM(D13:D16),"")</f>
        <v>322</v>
      </c>
      <c r="E17" s="28">
        <f>IF(ISNUMBER($G17),SUM(E13:E16),"")</f>
        <v>153</v>
      </c>
      <c r="F17" s="28">
        <f>IF(ISNUMBER($G17),SUM(F13:F16),"")</f>
        <v>6</v>
      </c>
      <c r="G17" s="29">
        <f>IF(SUM($G13:$G16)+SUM($Q13:$Q16)&gt;0,SUM(G13:G16),"")</f>
        <v>475</v>
      </c>
      <c r="H17" s="27">
        <f>IF(ISNUMBER($G17),SUM(H13:H16),"")</f>
        <v>1</v>
      </c>
      <c r="I17" s="108"/>
      <c r="K17" s="105">
        <v>16239</v>
      </c>
      <c r="L17" s="106"/>
      <c r="M17" s="26" t="s">
        <v>12</v>
      </c>
      <c r="N17" s="27">
        <f>IF(ISNUMBER($G17),SUM(N13:N16),"")</f>
        <v>362</v>
      </c>
      <c r="O17" s="28">
        <f>IF(ISNUMBER($G17),SUM(O13:O16),"")</f>
        <v>168</v>
      </c>
      <c r="P17" s="28">
        <f>IF(ISNUMBER($G17),SUM(P13:P16),"")</f>
        <v>3</v>
      </c>
      <c r="Q17" s="29">
        <f>IF(SUM($G13:$G16)+SUM($Q13:$Q16)&gt;0,SUM(Q13:Q16),"")</f>
        <v>530</v>
      </c>
      <c r="R17" s="27">
        <f>IF(ISNUMBER($G17),SUM(R13:R16),"")</f>
        <v>3</v>
      </c>
      <c r="S17" s="108"/>
    </row>
    <row r="18" spans="1:19" ht="12.75" customHeight="1">
      <c r="A18" s="97" t="s">
        <v>54</v>
      </c>
      <c r="B18" s="98"/>
      <c r="C18" s="10">
        <v>1</v>
      </c>
      <c r="D18" s="11">
        <v>82</v>
      </c>
      <c r="E18" s="12">
        <v>36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1</v>
      </c>
      <c r="I18" s="15"/>
      <c r="K18" s="97" t="s">
        <v>55</v>
      </c>
      <c r="L18" s="98"/>
      <c r="M18" s="10">
        <v>1</v>
      </c>
      <c r="N18" s="11">
        <v>83</v>
      </c>
      <c r="O18" s="12">
        <v>34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99"/>
      <c r="B19" s="100"/>
      <c r="C19" s="16">
        <v>2</v>
      </c>
      <c r="D19" s="17">
        <v>86</v>
      </c>
      <c r="E19" s="18">
        <v>30</v>
      </c>
      <c r="F19" s="18">
        <v>4</v>
      </c>
      <c r="G19" s="19">
        <f>IF(AND(ISBLANK(D19),ISBLANK(E19)),"",D19+E19)</f>
        <v>116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84</v>
      </c>
      <c r="O19" s="18">
        <v>22</v>
      </c>
      <c r="P19" s="18">
        <v>7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1" t="s">
        <v>42</v>
      </c>
      <c r="B20" s="102"/>
      <c r="C20" s="16">
        <v>3</v>
      </c>
      <c r="D20" s="17">
        <v>93</v>
      </c>
      <c r="E20" s="18">
        <v>45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101" t="s">
        <v>43</v>
      </c>
      <c r="L20" s="102"/>
      <c r="M20" s="16">
        <v>3</v>
      </c>
      <c r="N20" s="17">
        <v>95</v>
      </c>
      <c r="O20" s="18">
        <v>39</v>
      </c>
      <c r="P20" s="18">
        <v>3</v>
      </c>
      <c r="Q20" s="19">
        <f>IF(AND(ISBLANK(N20),ISBLANK(O20)),"",N20+O20)</f>
        <v>134</v>
      </c>
      <c r="R20" s="20">
        <f>IF(ISNUMBER($H20),1-$H20,"")</f>
        <v>0</v>
      </c>
      <c r="S20" s="15"/>
    </row>
    <row r="21" spans="1:19" ht="12.75" customHeight="1">
      <c r="A21" s="103"/>
      <c r="B21" s="104"/>
      <c r="C21" s="21">
        <v>4</v>
      </c>
      <c r="D21" s="22">
        <v>98</v>
      </c>
      <c r="E21" s="23">
        <v>24</v>
      </c>
      <c r="F21" s="23">
        <v>2</v>
      </c>
      <c r="G21" s="24">
        <f>IF(AND(ISBLANK(D21),ISBLANK(E21)),"",D21+E21)</f>
        <v>122</v>
      </c>
      <c r="H21" s="25">
        <f>IF(OR(ISNUMBER($G21),ISNUMBER($Q21)),(SIGN(N($G21)-N($Q21))+1)/2,"")</f>
        <v>1</v>
      </c>
      <c r="I21" s="107">
        <f>IF(ISNUMBER(H22),(SIGN(1000*($H22-$R22)+$G22-$Q22)+1)/2,"")</f>
        <v>1</v>
      </c>
      <c r="K21" s="103"/>
      <c r="L21" s="104"/>
      <c r="M21" s="21">
        <v>4</v>
      </c>
      <c r="N21" s="22">
        <v>88</v>
      </c>
      <c r="O21" s="23">
        <v>26</v>
      </c>
      <c r="P21" s="23">
        <v>5</v>
      </c>
      <c r="Q21" s="24">
        <f>IF(AND(ISBLANK(N21),ISBLANK(O21)),"",N21+O21)</f>
        <v>114</v>
      </c>
      <c r="R21" s="25">
        <f>IF(ISNUMBER($H21),1-$H21,"")</f>
        <v>0</v>
      </c>
      <c r="S21" s="107">
        <f>IF(ISNUMBER($I21),1-$I21,"")</f>
        <v>0</v>
      </c>
    </row>
    <row r="22" spans="1:19" ht="15.75" customHeight="1" thickBot="1">
      <c r="A22" s="105">
        <v>23381</v>
      </c>
      <c r="B22" s="106"/>
      <c r="C22" s="26" t="s">
        <v>12</v>
      </c>
      <c r="D22" s="27">
        <f>IF(ISNUMBER($G22),SUM(D18:D21),"")</f>
        <v>359</v>
      </c>
      <c r="E22" s="28">
        <f>IF(ISNUMBER($G22),SUM(E18:E21),"")</f>
        <v>135</v>
      </c>
      <c r="F22" s="28">
        <f>IF(ISNUMBER($G22),SUM(F18:F21),"")</f>
        <v>10</v>
      </c>
      <c r="G22" s="29">
        <f>IF(SUM($G18:$G21)+SUM($Q18:$Q21)&gt;0,SUM(G18:G21),"")</f>
        <v>494</v>
      </c>
      <c r="H22" s="27">
        <f>IF(ISNUMBER($G22),SUM(H18:H21),"")</f>
        <v>4</v>
      </c>
      <c r="I22" s="108"/>
      <c r="K22" s="105">
        <v>24844</v>
      </c>
      <c r="L22" s="106"/>
      <c r="M22" s="26" t="s">
        <v>12</v>
      </c>
      <c r="N22" s="27">
        <f>IF(ISNUMBER($G22),SUM(N18:N21),"")</f>
        <v>350</v>
      </c>
      <c r="O22" s="28">
        <f>IF(ISNUMBER($G22),SUM(O18:O21),"")</f>
        <v>121</v>
      </c>
      <c r="P22" s="28">
        <f>IF(ISNUMBER($G22),SUM(P18:P21),"")</f>
        <v>18</v>
      </c>
      <c r="Q22" s="29">
        <f>IF(SUM($G18:$G21)+SUM($Q18:$Q21)&gt;0,SUM(Q18:Q21),"")</f>
        <v>471</v>
      </c>
      <c r="R22" s="27">
        <f>IF(ISNUMBER($G22),SUM(R18:R21),"")</f>
        <v>0</v>
      </c>
      <c r="S22" s="108"/>
    </row>
    <row r="23" spans="1:19" ht="12.75" customHeight="1">
      <c r="A23" s="97" t="s">
        <v>56</v>
      </c>
      <c r="B23" s="98"/>
      <c r="C23" s="10">
        <v>1</v>
      </c>
      <c r="D23" s="11">
        <v>87</v>
      </c>
      <c r="E23" s="12">
        <v>44</v>
      </c>
      <c r="F23" s="12">
        <v>1</v>
      </c>
      <c r="G23" s="13">
        <f>IF(AND(ISBLANK(D23),ISBLANK(E23)),"",D23+E23)</f>
        <v>131</v>
      </c>
      <c r="H23" s="14">
        <f>IF(OR(ISNUMBER($G23),ISNUMBER($Q23)),(SIGN(N($G23)-N($Q23))+1)/2,"")</f>
        <v>0</v>
      </c>
      <c r="I23" s="15"/>
      <c r="K23" s="97" t="s">
        <v>57</v>
      </c>
      <c r="L23" s="98"/>
      <c r="M23" s="10">
        <v>1</v>
      </c>
      <c r="N23" s="11">
        <v>83</v>
      </c>
      <c r="O23" s="12">
        <v>54</v>
      </c>
      <c r="P23" s="12">
        <v>2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89</v>
      </c>
      <c r="E24" s="18">
        <v>43</v>
      </c>
      <c r="F24" s="18">
        <v>2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101</v>
      </c>
      <c r="O24" s="18">
        <v>43</v>
      </c>
      <c r="P24" s="18">
        <v>1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75" customHeight="1" thickBot="1">
      <c r="A25" s="101" t="s">
        <v>44</v>
      </c>
      <c r="B25" s="102"/>
      <c r="C25" s="16">
        <v>3</v>
      </c>
      <c r="D25" s="17">
        <v>104</v>
      </c>
      <c r="E25" s="18">
        <v>15</v>
      </c>
      <c r="F25" s="18">
        <v>7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101" t="s">
        <v>45</v>
      </c>
      <c r="L25" s="102"/>
      <c r="M25" s="16">
        <v>3</v>
      </c>
      <c r="N25" s="17">
        <v>85</v>
      </c>
      <c r="O25" s="18">
        <v>35</v>
      </c>
      <c r="P25" s="18">
        <v>2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78</v>
      </c>
      <c r="E26" s="23">
        <v>34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85</v>
      </c>
      <c r="O26" s="23">
        <v>44</v>
      </c>
      <c r="P26" s="23">
        <v>3</v>
      </c>
      <c r="Q26" s="24">
        <f>IF(AND(ISBLANK(N26),ISBLANK(O26)),"",N26+O26)</f>
        <v>129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22548</v>
      </c>
      <c r="B27" s="106"/>
      <c r="C27" s="26" t="s">
        <v>12</v>
      </c>
      <c r="D27" s="27">
        <f>IF(ISNUMBER($G27),SUM(D23:D26),"")</f>
        <v>358</v>
      </c>
      <c r="E27" s="28">
        <f>IF(ISNUMBER($G27),SUM(E23:E26),"")</f>
        <v>136</v>
      </c>
      <c r="F27" s="28">
        <f>IF(ISNUMBER($G27),SUM(F23:F26),"")</f>
        <v>13</v>
      </c>
      <c r="G27" s="29">
        <f>IF(SUM($G23:$G26)+SUM($Q23:$Q26)&gt;0,SUM(G23:G26),"")</f>
        <v>494</v>
      </c>
      <c r="H27" s="27">
        <f>IF(ISNUMBER($G27),SUM(H23:H26),"")</f>
        <v>0</v>
      </c>
      <c r="I27" s="108"/>
      <c r="K27" s="105">
        <v>18906</v>
      </c>
      <c r="L27" s="106"/>
      <c r="M27" s="26" t="s">
        <v>12</v>
      </c>
      <c r="N27" s="27">
        <f>IF(ISNUMBER($G27),SUM(N23:N26),"")</f>
        <v>354</v>
      </c>
      <c r="O27" s="28">
        <f>IF(ISNUMBER($G27),SUM(O23:O26),"")</f>
        <v>176</v>
      </c>
      <c r="P27" s="28">
        <f>IF(ISNUMBER($G27),SUM(P23:P26),"")</f>
        <v>8</v>
      </c>
      <c r="Q27" s="29">
        <f>IF(SUM($G23:$G26)+SUM($Q23:$Q26)&gt;0,SUM(Q23:Q26),"")</f>
        <v>530</v>
      </c>
      <c r="R27" s="27">
        <f>IF(ISNUMBER($G27),SUM(R23:R26),"")</f>
        <v>4</v>
      </c>
      <c r="S27" s="108"/>
    </row>
    <row r="28" spans="1:19" ht="12.75" customHeight="1">
      <c r="A28" s="97" t="s">
        <v>58</v>
      </c>
      <c r="B28" s="98"/>
      <c r="C28" s="10">
        <v>1</v>
      </c>
      <c r="D28" s="11">
        <v>93</v>
      </c>
      <c r="E28" s="12">
        <v>41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97" t="s">
        <v>59</v>
      </c>
      <c r="L28" s="98"/>
      <c r="M28" s="10">
        <v>1</v>
      </c>
      <c r="N28" s="11">
        <v>98</v>
      </c>
      <c r="O28" s="12">
        <v>35</v>
      </c>
      <c r="P28" s="12">
        <v>1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80</v>
      </c>
      <c r="E29" s="18">
        <v>26</v>
      </c>
      <c r="F29" s="18">
        <v>5</v>
      </c>
      <c r="G29" s="19">
        <f>IF(AND(ISBLANK(D29),ISBLANK(E29)),"",D29+E29)</f>
        <v>106</v>
      </c>
      <c r="H29" s="20">
        <f>IF(OR(ISNUMBER($G29),ISNUMBER($Q29)),(SIGN(N($G29)-N($Q29))+1)/2,"")</f>
        <v>0</v>
      </c>
      <c r="I29" s="15"/>
      <c r="K29" s="99"/>
      <c r="L29" s="100"/>
      <c r="M29" s="16">
        <v>2</v>
      </c>
      <c r="N29" s="17">
        <v>89</v>
      </c>
      <c r="O29" s="18">
        <v>43</v>
      </c>
      <c r="P29" s="18">
        <v>1</v>
      </c>
      <c r="Q29" s="19">
        <f>IF(AND(ISBLANK(N29),ISBLANK(O29)),"",N29+O29)</f>
        <v>132</v>
      </c>
      <c r="R29" s="20">
        <f>IF(ISNUMBER($H29),1-$H29,"")</f>
        <v>1</v>
      </c>
      <c r="S29" s="15"/>
    </row>
    <row r="30" spans="1:19" ht="12.75" customHeight="1" thickBot="1">
      <c r="A30" s="101" t="s">
        <v>46</v>
      </c>
      <c r="B30" s="102"/>
      <c r="C30" s="16">
        <v>3</v>
      </c>
      <c r="D30" s="17">
        <v>86</v>
      </c>
      <c r="E30" s="18">
        <v>31</v>
      </c>
      <c r="F30" s="18">
        <v>3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101" t="s">
        <v>47</v>
      </c>
      <c r="L30" s="102"/>
      <c r="M30" s="16">
        <v>3</v>
      </c>
      <c r="N30" s="17">
        <v>82</v>
      </c>
      <c r="O30" s="18">
        <v>45</v>
      </c>
      <c r="P30" s="18">
        <v>2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103"/>
      <c r="B31" s="104"/>
      <c r="C31" s="21">
        <v>4</v>
      </c>
      <c r="D31" s="22">
        <v>87</v>
      </c>
      <c r="E31" s="23">
        <v>27</v>
      </c>
      <c r="F31" s="23">
        <v>3</v>
      </c>
      <c r="G31" s="24">
        <f>IF(AND(ISBLANK(D31),ISBLANK(E31)),"",D31+E31)</f>
        <v>114</v>
      </c>
      <c r="H31" s="25">
        <f>IF(OR(ISNUMBER($G31),ISNUMBER($Q31)),(SIGN(N($G31)-N($Q31))+1)/2,"")</f>
        <v>0</v>
      </c>
      <c r="I31" s="107">
        <f>IF(ISNUMBER(H32),(SIGN(1000*($H32-$R32)+$G32-$Q32)+1)/2,"")</f>
        <v>0</v>
      </c>
      <c r="K31" s="103"/>
      <c r="L31" s="104"/>
      <c r="M31" s="21">
        <v>4</v>
      </c>
      <c r="N31" s="22">
        <v>90</v>
      </c>
      <c r="O31" s="23">
        <v>50</v>
      </c>
      <c r="P31" s="23">
        <v>2</v>
      </c>
      <c r="Q31" s="24">
        <f>IF(AND(ISBLANK(N31),ISBLANK(O31)),"",N31+O31)</f>
        <v>140</v>
      </c>
      <c r="R31" s="25">
        <f>IF(ISNUMBER($H31),1-$H31,"")</f>
        <v>1</v>
      </c>
      <c r="S31" s="107">
        <f>IF(ISNUMBER($I31),1-$I31,"")</f>
        <v>1</v>
      </c>
    </row>
    <row r="32" spans="1:19" ht="15.75" customHeight="1" thickBot="1">
      <c r="A32" s="105">
        <v>17470</v>
      </c>
      <c r="B32" s="106"/>
      <c r="C32" s="26" t="s">
        <v>12</v>
      </c>
      <c r="D32" s="27">
        <f>IF(ISNUMBER($G32),SUM(D28:D31),"")</f>
        <v>346</v>
      </c>
      <c r="E32" s="28">
        <f>IF(ISNUMBER($G32),SUM(E28:E31),"")</f>
        <v>125</v>
      </c>
      <c r="F32" s="28">
        <f>IF(ISNUMBER($G32),SUM(F28:F31),"")</f>
        <v>11</v>
      </c>
      <c r="G32" s="29">
        <f>IF(SUM($G28:$G31)+SUM($Q28:$Q31)&gt;0,SUM(G28:G31),"")</f>
        <v>471</v>
      </c>
      <c r="H32" s="27">
        <f>IF(ISNUMBER($G32),SUM(H28:H31),"")</f>
        <v>1</v>
      </c>
      <c r="I32" s="108"/>
      <c r="K32" s="105">
        <v>4523</v>
      </c>
      <c r="L32" s="106"/>
      <c r="M32" s="26" t="s">
        <v>12</v>
      </c>
      <c r="N32" s="27">
        <f>IF(ISNUMBER($G32),SUM(N28:N31),"")</f>
        <v>359</v>
      </c>
      <c r="O32" s="28">
        <f>IF(ISNUMBER($G32),SUM(O28:O31),"")</f>
        <v>173</v>
      </c>
      <c r="P32" s="28">
        <f>IF(ISNUMBER($G32),SUM(P28:P31),"")</f>
        <v>6</v>
      </c>
      <c r="Q32" s="29">
        <f>IF(SUM($G28:$G31)+SUM($Q28:$Q31)&gt;0,SUM(Q28:Q31),"")</f>
        <v>532</v>
      </c>
      <c r="R32" s="27">
        <f>IF(ISNUMBER($G32),SUM(R28:R31),"")</f>
        <v>3</v>
      </c>
      <c r="S32" s="108"/>
    </row>
    <row r="33" spans="1:19" ht="12.75" customHeight="1">
      <c r="A33" s="97" t="s">
        <v>60</v>
      </c>
      <c r="B33" s="98"/>
      <c r="C33" s="10">
        <v>1</v>
      </c>
      <c r="D33" s="11">
        <v>86</v>
      </c>
      <c r="E33" s="12">
        <v>43</v>
      </c>
      <c r="F33" s="12">
        <v>2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97" t="s">
        <v>61</v>
      </c>
      <c r="L33" s="98"/>
      <c r="M33" s="10">
        <v>1</v>
      </c>
      <c r="N33" s="11">
        <v>88</v>
      </c>
      <c r="O33" s="12">
        <v>35</v>
      </c>
      <c r="P33" s="12">
        <v>2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89</v>
      </c>
      <c r="E34" s="18">
        <v>50</v>
      </c>
      <c r="F34" s="18">
        <v>3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99"/>
      <c r="L34" s="100"/>
      <c r="M34" s="16">
        <v>2</v>
      </c>
      <c r="N34" s="17">
        <v>92</v>
      </c>
      <c r="O34" s="18">
        <v>32</v>
      </c>
      <c r="P34" s="18">
        <v>2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1" t="s">
        <v>48</v>
      </c>
      <c r="B35" s="102"/>
      <c r="C35" s="16">
        <v>3</v>
      </c>
      <c r="D35" s="17">
        <v>88</v>
      </c>
      <c r="E35" s="18">
        <v>52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1" t="s">
        <v>49</v>
      </c>
      <c r="L35" s="102"/>
      <c r="M35" s="16">
        <v>3</v>
      </c>
      <c r="N35" s="17">
        <v>72</v>
      </c>
      <c r="O35" s="18">
        <v>27</v>
      </c>
      <c r="P35" s="18">
        <v>2</v>
      </c>
      <c r="Q35" s="19">
        <f>IF(AND(ISBLANK(N35),ISBLANK(O35)),"",N35+O35)</f>
        <v>99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92</v>
      </c>
      <c r="E36" s="23">
        <v>35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107">
        <f>IF(ISNUMBER(H37),(SIGN(1000*($H37-$R37)+$G37-$Q37)+1)/2,"")</f>
        <v>1</v>
      </c>
      <c r="K36" s="103"/>
      <c r="L36" s="104"/>
      <c r="M36" s="21">
        <v>4</v>
      </c>
      <c r="N36" s="22">
        <v>84</v>
      </c>
      <c r="O36" s="23">
        <v>27</v>
      </c>
      <c r="P36" s="23">
        <v>4</v>
      </c>
      <c r="Q36" s="24">
        <f>IF(AND(ISBLANK(N36),ISBLANK(O36)),"",N36+O36)</f>
        <v>111</v>
      </c>
      <c r="R36" s="25">
        <f>IF(ISNUMBER($H36),1-$H36,"")</f>
        <v>0</v>
      </c>
      <c r="S36" s="107">
        <f>IF(ISNUMBER($I36),1-$I36,"")</f>
        <v>0</v>
      </c>
    </row>
    <row r="37" spans="1:19" ht="15.75" customHeight="1" thickBot="1">
      <c r="A37" s="105">
        <v>20190</v>
      </c>
      <c r="B37" s="106"/>
      <c r="C37" s="26" t="s">
        <v>12</v>
      </c>
      <c r="D37" s="27">
        <f>IF(ISNUMBER($G37),SUM(D33:D36),"")</f>
        <v>355</v>
      </c>
      <c r="E37" s="28">
        <f>IF(ISNUMBER($G37),SUM(E33:E36),"")</f>
        <v>180</v>
      </c>
      <c r="F37" s="28">
        <f>IF(ISNUMBER($G37),SUM(F33:F36),"")</f>
        <v>7</v>
      </c>
      <c r="G37" s="29">
        <f>IF(SUM($G33:$G36)+SUM($Q33:$Q36)&gt;0,SUM(G33:G36),"")</f>
        <v>535</v>
      </c>
      <c r="H37" s="27">
        <f>IF(ISNUMBER($G37),SUM(H33:H36),"")</f>
        <v>4</v>
      </c>
      <c r="I37" s="108"/>
      <c r="K37" s="105">
        <v>12602</v>
      </c>
      <c r="L37" s="106"/>
      <c r="M37" s="26" t="s">
        <v>12</v>
      </c>
      <c r="N37" s="27">
        <f>IF(ISNUMBER($G37),SUM(N33:N36),"")</f>
        <v>336</v>
      </c>
      <c r="O37" s="28">
        <f>IF(ISNUMBER($G37),SUM(O33:O36),"")</f>
        <v>121</v>
      </c>
      <c r="P37" s="28">
        <f>IF(ISNUMBER($G37),SUM(P33:P36),"")</f>
        <v>10</v>
      </c>
      <c r="Q37" s="29">
        <f>IF(SUM($G33:$G36)+SUM($Q33:$Q36)&gt;0,SUM(Q33:Q36),"")</f>
        <v>457</v>
      </c>
      <c r="R37" s="27">
        <f>IF(ISNUMBER($G37),SUM(R33:R36),"")</f>
        <v>0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2074</v>
      </c>
      <c r="E39" s="34">
        <f>IF(ISNUMBER($G39),SUM(E12,E17,E22,E27,E32,E37),"")</f>
        <v>882</v>
      </c>
      <c r="F39" s="34">
        <f>IF(ISNUMBER($G39),SUM(F12,F17,F22,F27,F32,F37),"")</f>
        <v>53</v>
      </c>
      <c r="G39" s="35">
        <f>IF(SUM($G$8:$G$37)+SUM($Q$8:$Q$37)&gt;0,SUM(G12,G17,G22,G27,G32,G37),"")</f>
        <v>2956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2111</v>
      </c>
      <c r="O39" s="34">
        <f>IF(ISNUMBER($G39),SUM(O12,O17,O22,O27,O32,O37),"")</f>
        <v>887</v>
      </c>
      <c r="P39" s="34">
        <f>IF(ISNUMBER($G39),SUM(P12,P17,P22,P27,P32,P37),"")</f>
        <v>61</v>
      </c>
      <c r="Q39" s="35">
        <f>IF(SUM($G$8:$G$37)+SUM($Q$8:$Q$37)&gt;0,SUM(Q12,Q17,Q22,Q27,Q32,Q37),"")</f>
        <v>2998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66</v>
      </c>
      <c r="D41" s="75"/>
      <c r="E41" s="75"/>
      <c r="G41" s="91"/>
      <c r="H41" s="91"/>
      <c r="I41" s="39">
        <f>IF(ISNUMBER(I$39),SUM(I11,I16,I21,I26,I31,I36,I39),"")</f>
        <v>3</v>
      </c>
      <c r="K41" s="38"/>
      <c r="L41" s="42" t="s">
        <v>22</v>
      </c>
      <c r="M41" s="75" t="s">
        <v>61</v>
      </c>
      <c r="N41" s="75"/>
      <c r="O41" s="75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65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TJ Slavoj Plzeň -  B</v>
      </c>
    </row>
    <row r="46" spans="2:11" ht="19.5" customHeight="1">
      <c r="B46" s="2" t="s">
        <v>31</v>
      </c>
      <c r="C46" s="93">
        <v>0.375</v>
      </c>
      <c r="D46" s="94"/>
      <c r="I46" s="2" t="s">
        <v>33</v>
      </c>
      <c r="J46" s="94">
        <v>20</v>
      </c>
      <c r="K46" s="94"/>
    </row>
    <row r="47" spans="2:19" ht="19.5" customHeight="1">
      <c r="B47" s="2" t="s">
        <v>32</v>
      </c>
      <c r="C47" s="95">
        <v>0.49722222222222223</v>
      </c>
      <c r="D47" s="96"/>
      <c r="I47" s="2" t="s">
        <v>34</v>
      </c>
      <c r="J47" s="96">
        <v>3</v>
      </c>
      <c r="K47" s="96"/>
      <c r="P47" s="2" t="s">
        <v>35</v>
      </c>
      <c r="Q47" s="129">
        <v>42947</v>
      </c>
      <c r="R47" s="92"/>
      <c r="S47" s="92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69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2006-07-31T22:05:11Z</cp:lastPrinted>
  <dcterms:created xsi:type="dcterms:W3CDTF">2005-07-26T20:23:27Z</dcterms:created>
  <dcterms:modified xsi:type="dcterms:W3CDTF">2017-01-14T11:01:53Z</dcterms:modified>
  <cp:category/>
  <cp:version/>
  <cp:contentType/>
  <cp:contentStatus/>
</cp:coreProperties>
</file>